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cvcsc.sharepoint.com/sites/37VD-AS/ServiceEtude/Interne/Documents partages/Traduction - Vertaling/En cours/"/>
    </mc:Choice>
  </mc:AlternateContent>
  <xr:revisionPtr revIDLastSave="0" documentId="8_{CA829A3C-D5B5-449E-B036-81E2810F3D82}" xr6:coauthVersionLast="47" xr6:coauthVersionMax="47" xr10:uidLastSave="{00000000-0000-0000-0000-000000000000}"/>
  <bookViews>
    <workbookView xWindow="-120" yWindow="-120" windowWidth="29040" windowHeight="15840" activeTab="1" xr2:uid="{82DA085D-E263-43B0-9758-D738AD6D40DC}"/>
  </bookViews>
  <sheets>
    <sheet name="Inkomsten en uitgaven" sheetId="1" r:id="rId1"/>
    <sheet name="Loonsubsidies"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0" i="6" l="1"/>
  <c r="O59" i="6"/>
  <c r="U56" i="6"/>
  <c r="T56" i="6"/>
  <c r="S56" i="6"/>
  <c r="R56" i="6"/>
  <c r="Q56" i="6"/>
  <c r="V56" i="6" s="1"/>
  <c r="P56" i="6"/>
  <c r="U55" i="6"/>
  <c r="T55" i="6"/>
  <c r="S55" i="6"/>
  <c r="R55" i="6"/>
  <c r="Q55" i="6"/>
  <c r="P55" i="6"/>
  <c r="V54" i="6"/>
  <c r="B122" i="1"/>
  <c r="C123" i="1"/>
  <c r="D123" i="1"/>
  <c r="E123" i="1"/>
  <c r="F123" i="1"/>
  <c r="B123" i="1"/>
  <c r="B128" i="1" s="1"/>
  <c r="B119" i="1"/>
  <c r="I119" i="1" s="1"/>
  <c r="C119" i="1"/>
  <c r="D119" i="1"/>
  <c r="E119" i="1"/>
  <c r="F119" i="1"/>
  <c r="G119" i="1"/>
  <c r="H119" i="1"/>
  <c r="P26" i="1"/>
  <c r="O26" i="1"/>
  <c r="V55" i="6" l="1"/>
  <c r="W54" i="6" s="1"/>
  <c r="B126" i="1"/>
  <c r="B125" i="1"/>
  <c r="C120" i="1" s="1"/>
  <c r="D120" i="1"/>
  <c r="E120" i="1"/>
  <c r="O2" i="1"/>
  <c r="P2" i="1"/>
  <c r="O33" i="1"/>
  <c r="P33" i="1"/>
  <c r="O34" i="1"/>
  <c r="P34" i="1"/>
  <c r="O35" i="1"/>
  <c r="P35" i="1"/>
  <c r="O36" i="1"/>
  <c r="P36" i="1"/>
  <c r="O37" i="1"/>
  <c r="P37" i="1"/>
  <c r="O38" i="1"/>
  <c r="P38" i="1"/>
  <c r="O39" i="1"/>
  <c r="P39" i="1"/>
  <c r="O40" i="1"/>
  <c r="P40" i="1"/>
  <c r="O41" i="1"/>
  <c r="P41" i="1"/>
  <c r="O42" i="1"/>
  <c r="P42" i="1"/>
  <c r="O43" i="1"/>
  <c r="P43" i="1"/>
  <c r="O44" i="1"/>
  <c r="P44" i="1"/>
  <c r="O45" i="1"/>
  <c r="P45" i="1"/>
  <c r="O46" i="1"/>
  <c r="P46" i="1"/>
  <c r="O47" i="1"/>
  <c r="P47" i="1"/>
  <c r="O48" i="1"/>
  <c r="P48" i="1"/>
  <c r="O49" i="1"/>
  <c r="P49" i="1"/>
  <c r="O50" i="1"/>
  <c r="P50" i="1"/>
  <c r="O51" i="1"/>
  <c r="P51" i="1"/>
  <c r="O52" i="1"/>
  <c r="P52" i="1"/>
  <c r="O53" i="1"/>
  <c r="P53" i="1"/>
  <c r="O54" i="1"/>
  <c r="P54" i="1"/>
  <c r="O55" i="1"/>
  <c r="P55" i="1"/>
  <c r="O56" i="1"/>
  <c r="P56" i="1"/>
  <c r="O57" i="1"/>
  <c r="P57" i="1"/>
  <c r="O58" i="1"/>
  <c r="P58" i="1"/>
  <c r="O59" i="1"/>
  <c r="P59" i="1"/>
  <c r="O60" i="1"/>
  <c r="P60" i="1"/>
  <c r="O61" i="1"/>
  <c r="P61" i="1"/>
  <c r="O62" i="1"/>
  <c r="P62" i="1"/>
  <c r="O63" i="1"/>
  <c r="P63" i="1"/>
  <c r="O64" i="1"/>
  <c r="P64" i="1"/>
  <c r="O65" i="1"/>
  <c r="P65" i="1"/>
  <c r="O66" i="1"/>
  <c r="P66" i="1"/>
  <c r="O67" i="1"/>
  <c r="P67" i="1"/>
  <c r="O68" i="1"/>
  <c r="P68" i="1"/>
  <c r="O69" i="1"/>
  <c r="P69" i="1"/>
  <c r="O70" i="1"/>
  <c r="P70" i="1"/>
  <c r="O71" i="1"/>
  <c r="P71" i="1"/>
  <c r="O72" i="1"/>
  <c r="P72" i="1"/>
  <c r="O73" i="1"/>
  <c r="P73" i="1"/>
  <c r="O74" i="1"/>
  <c r="P74" i="1"/>
  <c r="O75" i="1"/>
  <c r="P75" i="1"/>
  <c r="O76" i="1"/>
  <c r="P76" i="1"/>
  <c r="O77" i="1"/>
  <c r="P77" i="1"/>
  <c r="O78" i="1"/>
  <c r="P78" i="1"/>
  <c r="O79" i="1"/>
  <c r="P79" i="1"/>
  <c r="O80" i="1"/>
  <c r="P80" i="1"/>
  <c r="O81" i="1"/>
  <c r="P81" i="1"/>
  <c r="O82" i="1"/>
  <c r="P82" i="1"/>
  <c r="O83" i="1"/>
  <c r="P83" i="1"/>
  <c r="O84" i="1"/>
  <c r="P84" i="1"/>
  <c r="O85" i="1"/>
  <c r="P85" i="1"/>
  <c r="O86" i="1"/>
  <c r="P86" i="1"/>
  <c r="O87" i="1"/>
  <c r="P87" i="1"/>
  <c r="O88" i="1"/>
  <c r="P88" i="1"/>
  <c r="O89" i="1"/>
  <c r="P89" i="1"/>
  <c r="O90" i="1"/>
  <c r="P90" i="1"/>
  <c r="O91" i="1"/>
  <c r="P91" i="1"/>
  <c r="O92" i="1"/>
  <c r="P92" i="1"/>
  <c r="O93" i="1"/>
  <c r="P93" i="1"/>
  <c r="O94" i="1"/>
  <c r="P94" i="1"/>
  <c r="O95" i="1"/>
  <c r="P95" i="1"/>
  <c r="O96" i="1"/>
  <c r="P96" i="1"/>
  <c r="O97" i="1"/>
  <c r="P97" i="1"/>
  <c r="O98" i="1"/>
  <c r="P98" i="1"/>
  <c r="O99" i="1"/>
  <c r="P99" i="1"/>
  <c r="O100" i="1"/>
  <c r="P100" i="1"/>
  <c r="O101" i="1"/>
  <c r="P101" i="1"/>
  <c r="O102" i="1"/>
  <c r="P102" i="1"/>
  <c r="O103" i="1"/>
  <c r="P103" i="1"/>
  <c r="O104" i="1"/>
  <c r="P104" i="1"/>
  <c r="O105" i="1"/>
  <c r="P105" i="1"/>
  <c r="O106" i="1"/>
  <c r="P106" i="1"/>
  <c r="O107" i="1"/>
  <c r="P107" i="1"/>
  <c r="O108" i="1"/>
  <c r="P108" i="1"/>
  <c r="O109" i="1"/>
  <c r="P109" i="1"/>
  <c r="O110" i="1"/>
  <c r="P110" i="1"/>
  <c r="O111" i="1"/>
  <c r="P111" i="1"/>
  <c r="P32" i="1"/>
  <c r="O32" i="1"/>
  <c r="C5" i="1"/>
  <c r="D5" i="1"/>
  <c r="E5" i="1"/>
  <c r="F5" i="1"/>
  <c r="G5" i="1"/>
  <c r="H5" i="1"/>
  <c r="I5" i="1"/>
  <c r="J5" i="1"/>
  <c r="K5" i="1"/>
  <c r="L5" i="1"/>
  <c r="M5" i="1"/>
  <c r="N5" i="1"/>
  <c r="B5" i="1"/>
  <c r="P7" i="1"/>
  <c r="P8" i="1"/>
  <c r="P9" i="1"/>
  <c r="P10" i="1"/>
  <c r="P11" i="1"/>
  <c r="P6" i="1"/>
  <c r="P15" i="1"/>
  <c r="P16" i="1"/>
  <c r="P17" i="1"/>
  <c r="P18" i="1"/>
  <c r="P19" i="1"/>
  <c r="P20" i="1"/>
  <c r="P21" i="1"/>
  <c r="P22" i="1"/>
  <c r="P23" i="1"/>
  <c r="P24" i="1"/>
  <c r="P14" i="1"/>
  <c r="D122" i="1" l="1"/>
  <c r="G121" i="1"/>
  <c r="H121" i="1"/>
  <c r="F120" i="1"/>
  <c r="F122" i="1" s="1"/>
  <c r="G120" i="1"/>
  <c r="G122" i="1" s="1"/>
  <c r="H120" i="1"/>
  <c r="D121" i="1"/>
  <c r="E121" i="1"/>
  <c r="E122" i="1" s="1"/>
  <c r="C121" i="1"/>
  <c r="F121" i="1"/>
  <c r="P5" i="1"/>
  <c r="I121" i="1" l="1"/>
  <c r="C122" i="1"/>
  <c r="H122" i="1"/>
  <c r="I120" i="1"/>
  <c r="I122" i="1" l="1"/>
  <c r="L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N32" authorId="0" shapeId="0" xr:uid="{E2D75D5D-998B-402F-9EE4-1F4749DAA822}">
      <text>
        <r>
          <rPr>
            <sz val="11"/>
            <color theme="1"/>
            <rFont val="Calibri"/>
            <family val="2"/>
            <scheme val="minor"/>
          </rPr>
          <t>Statut d'observation: Provisional value</t>
        </r>
      </text>
    </comment>
    <comment ref="N33" authorId="0" shapeId="0" xr:uid="{5ECD89B6-3046-42D7-97B5-968AF677B3B2}">
      <text>
        <r>
          <rPr>
            <sz val="11"/>
            <color theme="1"/>
            <rFont val="Calibri"/>
            <family val="2"/>
            <scheme val="minor"/>
          </rPr>
          <t>Statut d'observation: Provisional value</t>
        </r>
      </text>
    </comment>
    <comment ref="N34" authorId="0" shapeId="0" xr:uid="{CBB115EB-E414-446B-8690-D70444FAE113}">
      <text>
        <r>
          <rPr>
            <sz val="11"/>
            <color theme="1"/>
            <rFont val="Calibri"/>
            <family val="2"/>
            <scheme val="minor"/>
          </rPr>
          <t>Statut d'observation: Provisional value</t>
        </r>
      </text>
    </comment>
    <comment ref="N35" authorId="0" shapeId="0" xr:uid="{0CC88E88-A1AA-42EA-8B1D-2A9F5992D9DF}">
      <text>
        <r>
          <rPr>
            <sz val="11"/>
            <color theme="1"/>
            <rFont val="Calibri"/>
            <family val="2"/>
            <scheme val="minor"/>
          </rPr>
          <t>Statut d'observation: Provisional value</t>
        </r>
      </text>
    </comment>
    <comment ref="N36" authorId="0" shapeId="0" xr:uid="{ECB8AE45-0D97-4103-A004-1E3367CF17FC}">
      <text>
        <r>
          <rPr>
            <sz val="11"/>
            <color theme="1"/>
            <rFont val="Calibri"/>
            <family val="2"/>
            <scheme val="minor"/>
          </rPr>
          <t>Statut d'observation: Provisional value</t>
        </r>
      </text>
    </comment>
    <comment ref="N37" authorId="0" shapeId="0" xr:uid="{E39A96E6-A595-4C63-8905-0839C1A8EDFA}">
      <text>
        <r>
          <rPr>
            <sz val="11"/>
            <color theme="1"/>
            <rFont val="Calibri"/>
            <family val="2"/>
            <scheme val="minor"/>
          </rPr>
          <t>Statut d'observation: Provisional value</t>
        </r>
      </text>
    </comment>
    <comment ref="N38" authorId="0" shapeId="0" xr:uid="{DB4928A2-5A15-4866-9806-0C748C53A05D}">
      <text>
        <r>
          <rPr>
            <sz val="11"/>
            <color theme="1"/>
            <rFont val="Calibri"/>
            <family val="2"/>
            <scheme val="minor"/>
          </rPr>
          <t>Statut d'observation: Provisional value</t>
        </r>
      </text>
    </comment>
    <comment ref="N39" authorId="0" shapeId="0" xr:uid="{FD35A7B4-8B1F-43D8-BA37-09FF13781E6E}">
      <text>
        <r>
          <rPr>
            <sz val="11"/>
            <color theme="1"/>
            <rFont val="Calibri"/>
            <family val="2"/>
            <scheme val="minor"/>
          </rPr>
          <t>Statut d'observation: Provisional value</t>
        </r>
      </text>
    </comment>
    <comment ref="N40" authorId="0" shapeId="0" xr:uid="{AF2733D7-A614-47E9-8781-6D96AC350EEC}">
      <text>
        <r>
          <rPr>
            <sz val="11"/>
            <color theme="1"/>
            <rFont val="Calibri"/>
            <family val="2"/>
            <scheme val="minor"/>
          </rPr>
          <t>Statut d'observation: Provisional value</t>
        </r>
      </text>
    </comment>
    <comment ref="N41" authorId="0" shapeId="0" xr:uid="{53FDC3DC-E54C-431D-8DD9-98CD75DE71BB}">
      <text>
        <r>
          <rPr>
            <sz val="11"/>
            <color theme="1"/>
            <rFont val="Calibri"/>
            <family val="2"/>
            <scheme val="minor"/>
          </rPr>
          <t>Statut d'observation: Provisional value</t>
        </r>
      </text>
    </comment>
    <comment ref="N42" authorId="0" shapeId="0" xr:uid="{87A2C49B-5ABD-4EE9-A207-7E6CCBF1312F}">
      <text>
        <r>
          <rPr>
            <sz val="11"/>
            <color theme="1"/>
            <rFont val="Calibri"/>
            <family val="2"/>
            <scheme val="minor"/>
          </rPr>
          <t>Statut d'observation: Provisional value</t>
        </r>
      </text>
    </comment>
    <comment ref="N43" authorId="0" shapeId="0" xr:uid="{52935BEA-9850-4E84-8639-D42D21B644DA}">
      <text>
        <r>
          <rPr>
            <sz val="11"/>
            <color theme="1"/>
            <rFont val="Calibri"/>
            <family val="2"/>
            <scheme val="minor"/>
          </rPr>
          <t>Statut d'observation: Provisional value</t>
        </r>
      </text>
    </comment>
    <comment ref="N44" authorId="0" shapeId="0" xr:uid="{772F0674-02F2-47F0-827E-141B7AC24CE0}">
      <text>
        <r>
          <rPr>
            <sz val="11"/>
            <color theme="1"/>
            <rFont val="Calibri"/>
            <family val="2"/>
            <scheme val="minor"/>
          </rPr>
          <t>Statut d'observation: Provisional value</t>
        </r>
      </text>
    </comment>
    <comment ref="N45" authorId="0" shapeId="0" xr:uid="{7391D1D6-D286-4339-9A3A-CFBE733D219F}">
      <text>
        <r>
          <rPr>
            <sz val="11"/>
            <color theme="1"/>
            <rFont val="Calibri"/>
            <family val="2"/>
            <scheme val="minor"/>
          </rPr>
          <t>Statut d'observation: Provisional value</t>
        </r>
      </text>
    </comment>
    <comment ref="N46" authorId="0" shapeId="0" xr:uid="{4D098CCB-6775-4C6E-B25F-6B7017A6BCA1}">
      <text>
        <r>
          <rPr>
            <sz val="11"/>
            <color theme="1"/>
            <rFont val="Calibri"/>
            <family val="2"/>
            <scheme val="minor"/>
          </rPr>
          <t>Statut d'observation: Provisional value</t>
        </r>
      </text>
    </comment>
    <comment ref="N47" authorId="0" shapeId="0" xr:uid="{B9149023-A8C0-44B6-AB93-BBBAAF4745D9}">
      <text>
        <r>
          <rPr>
            <sz val="11"/>
            <color theme="1"/>
            <rFont val="Calibri"/>
            <family val="2"/>
            <scheme val="minor"/>
          </rPr>
          <t>Statut d'observation: Provisional value</t>
        </r>
      </text>
    </comment>
    <comment ref="N48" authorId="0" shapeId="0" xr:uid="{C5C9A1D0-C94C-45F8-8317-E43F2F943F58}">
      <text>
        <r>
          <rPr>
            <sz val="11"/>
            <color theme="1"/>
            <rFont val="Calibri"/>
            <family val="2"/>
            <scheme val="minor"/>
          </rPr>
          <t>Statut d'observation: Provisional value</t>
        </r>
      </text>
    </comment>
    <comment ref="N49" authorId="0" shapeId="0" xr:uid="{F5E67935-6193-4635-9D74-99FFC9FB90C7}">
      <text>
        <r>
          <rPr>
            <sz val="11"/>
            <color theme="1"/>
            <rFont val="Calibri"/>
            <family val="2"/>
            <scheme val="minor"/>
          </rPr>
          <t>Statut d'observation: Provisional value</t>
        </r>
      </text>
    </comment>
    <comment ref="N50" authorId="0" shapeId="0" xr:uid="{9490E771-B76B-43C5-9059-6EFBBCDCBD58}">
      <text>
        <r>
          <rPr>
            <sz val="11"/>
            <color theme="1"/>
            <rFont val="Calibri"/>
            <family val="2"/>
            <scheme val="minor"/>
          </rPr>
          <t>Statut d'observation: Provisional value</t>
        </r>
      </text>
    </comment>
    <comment ref="N51" authorId="0" shapeId="0" xr:uid="{3160AEB2-A455-4EB9-9B81-E2F46867283D}">
      <text>
        <r>
          <rPr>
            <sz val="11"/>
            <color theme="1"/>
            <rFont val="Calibri"/>
            <family val="2"/>
            <scheme val="minor"/>
          </rPr>
          <t>Statut d'observation: Provisional value</t>
        </r>
      </text>
    </comment>
    <comment ref="N52" authorId="0" shapeId="0" xr:uid="{CED5823E-0BA5-40F1-92AA-78640452EA72}">
      <text>
        <r>
          <rPr>
            <sz val="11"/>
            <color theme="1"/>
            <rFont val="Calibri"/>
            <family val="2"/>
            <scheme val="minor"/>
          </rPr>
          <t>Statut d'observation: Provisional value</t>
        </r>
      </text>
    </comment>
    <comment ref="N53" authorId="0" shapeId="0" xr:uid="{B423A159-DB40-4B81-8E7B-95D3FB854943}">
      <text>
        <r>
          <rPr>
            <sz val="11"/>
            <color theme="1"/>
            <rFont val="Calibri"/>
            <family val="2"/>
            <scheme val="minor"/>
          </rPr>
          <t>Statut d'observation: Provisional value</t>
        </r>
      </text>
    </comment>
    <comment ref="N54" authorId="0" shapeId="0" xr:uid="{473D3D2F-87D4-4748-BEAF-517D04BA36B4}">
      <text>
        <r>
          <rPr>
            <sz val="11"/>
            <color theme="1"/>
            <rFont val="Calibri"/>
            <family val="2"/>
            <scheme val="minor"/>
          </rPr>
          <t>Statut d'observation: Provisional value</t>
        </r>
      </text>
    </comment>
    <comment ref="N55" authorId="0" shapeId="0" xr:uid="{AD1B90FB-0A51-4DF0-B209-23E247E0E273}">
      <text>
        <r>
          <rPr>
            <sz val="11"/>
            <color theme="1"/>
            <rFont val="Calibri"/>
            <family val="2"/>
            <scheme val="minor"/>
          </rPr>
          <t>Statut d'observation: Provisional value</t>
        </r>
      </text>
    </comment>
    <comment ref="N56" authorId="0" shapeId="0" xr:uid="{D9E3B196-44F1-46F7-AE28-413193F3BFDD}">
      <text>
        <r>
          <rPr>
            <sz val="11"/>
            <color theme="1"/>
            <rFont val="Calibri"/>
            <family val="2"/>
            <scheme val="minor"/>
          </rPr>
          <t>Statut d'observation: Provisional value</t>
        </r>
      </text>
    </comment>
    <comment ref="N57" authorId="0" shapeId="0" xr:uid="{EA751520-5179-41BA-A407-3877E12AA934}">
      <text>
        <r>
          <rPr>
            <sz val="11"/>
            <color theme="1"/>
            <rFont val="Calibri"/>
            <family val="2"/>
            <scheme val="minor"/>
          </rPr>
          <t>Statut d'observation: Provisional value</t>
        </r>
      </text>
    </comment>
    <comment ref="N58" authorId="0" shapeId="0" xr:uid="{4BCA685A-62C7-44C2-A345-AC7F4097274B}">
      <text>
        <r>
          <rPr>
            <sz val="11"/>
            <color theme="1"/>
            <rFont val="Calibri"/>
            <family val="2"/>
            <scheme val="minor"/>
          </rPr>
          <t>Statut d'observation: Provisional value</t>
        </r>
      </text>
    </comment>
    <comment ref="N59" authorId="0" shapeId="0" xr:uid="{5380AB92-0B19-4431-AC64-BF756F500E93}">
      <text>
        <r>
          <rPr>
            <sz val="11"/>
            <color theme="1"/>
            <rFont val="Calibri"/>
            <family val="2"/>
            <scheme val="minor"/>
          </rPr>
          <t>Statut d'observation: Provisional value</t>
        </r>
      </text>
    </comment>
    <comment ref="N60" authorId="0" shapeId="0" xr:uid="{6C700146-79C7-45D3-A3C9-BED5402EAB7A}">
      <text>
        <r>
          <rPr>
            <sz val="11"/>
            <color theme="1"/>
            <rFont val="Calibri"/>
            <family val="2"/>
            <scheme val="minor"/>
          </rPr>
          <t>Statut d'observation: Provisional value</t>
        </r>
      </text>
    </comment>
    <comment ref="N61" authorId="0" shapeId="0" xr:uid="{A43DE51A-5146-4A9E-AE45-DB5879042AA4}">
      <text>
        <r>
          <rPr>
            <sz val="11"/>
            <color theme="1"/>
            <rFont val="Calibri"/>
            <family val="2"/>
            <scheme val="minor"/>
          </rPr>
          <t>Statut d'observation: Provisional value</t>
        </r>
      </text>
    </comment>
    <comment ref="N62" authorId="0" shapeId="0" xr:uid="{BC4615BD-F039-4B92-A685-4998498BB92D}">
      <text>
        <r>
          <rPr>
            <sz val="11"/>
            <color theme="1"/>
            <rFont val="Calibri"/>
            <family val="2"/>
            <scheme val="minor"/>
          </rPr>
          <t>Statut d'observation: Provisional value</t>
        </r>
      </text>
    </comment>
    <comment ref="N63" authorId="0" shapeId="0" xr:uid="{C5C391A9-E6A9-4FBC-B490-0F1079524193}">
      <text>
        <r>
          <rPr>
            <sz val="11"/>
            <color theme="1"/>
            <rFont val="Calibri"/>
            <family val="2"/>
            <scheme val="minor"/>
          </rPr>
          <t>Statut d'observation: Provisional value</t>
        </r>
      </text>
    </comment>
    <comment ref="N64" authorId="0" shapeId="0" xr:uid="{198B5A11-02D0-4A14-BACE-F642940DACFB}">
      <text>
        <r>
          <rPr>
            <sz val="11"/>
            <color theme="1"/>
            <rFont val="Calibri"/>
            <family val="2"/>
            <scheme val="minor"/>
          </rPr>
          <t>Statut d'observation: Provisional value</t>
        </r>
      </text>
    </comment>
    <comment ref="N65" authorId="0" shapeId="0" xr:uid="{29308475-AEC3-4E43-8283-96139610BB11}">
      <text>
        <r>
          <rPr>
            <sz val="11"/>
            <color theme="1"/>
            <rFont val="Calibri"/>
            <family val="2"/>
            <scheme val="minor"/>
          </rPr>
          <t>Statut d'observation: Provisional value</t>
        </r>
      </text>
    </comment>
    <comment ref="N66" authorId="0" shapeId="0" xr:uid="{AB1674E7-8525-4543-AFE0-D1566FC83D13}">
      <text>
        <r>
          <rPr>
            <sz val="11"/>
            <color theme="1"/>
            <rFont val="Calibri"/>
            <family val="2"/>
            <scheme val="minor"/>
          </rPr>
          <t>Statut d'observation: Provisional value</t>
        </r>
      </text>
    </comment>
    <comment ref="N67" authorId="0" shapeId="0" xr:uid="{2B774C06-4748-4C7D-A3F4-8F0118493765}">
      <text>
        <r>
          <rPr>
            <sz val="11"/>
            <color theme="1"/>
            <rFont val="Calibri"/>
            <family val="2"/>
            <scheme val="minor"/>
          </rPr>
          <t>Statut d'observation: Provisional value</t>
        </r>
      </text>
    </comment>
    <comment ref="N68" authorId="0" shapeId="0" xr:uid="{5C36D89F-6333-44F9-AFC8-8180C2F15555}">
      <text>
        <r>
          <rPr>
            <sz val="11"/>
            <color theme="1"/>
            <rFont val="Calibri"/>
            <family val="2"/>
            <scheme val="minor"/>
          </rPr>
          <t>Statut d'observation: Provisional value</t>
        </r>
      </text>
    </comment>
    <comment ref="N69" authorId="0" shapeId="0" xr:uid="{794D99D6-3A8D-48AD-BE77-8DD4629CB369}">
      <text>
        <r>
          <rPr>
            <sz val="11"/>
            <color theme="1"/>
            <rFont val="Calibri"/>
            <family val="2"/>
            <scheme val="minor"/>
          </rPr>
          <t>Statut d'observation: Provisional value</t>
        </r>
      </text>
    </comment>
    <comment ref="N70" authorId="0" shapeId="0" xr:uid="{4C220706-344A-4C54-9EC0-FEE46E1EC23E}">
      <text>
        <r>
          <rPr>
            <sz val="11"/>
            <color theme="1"/>
            <rFont val="Calibri"/>
            <family val="2"/>
            <scheme val="minor"/>
          </rPr>
          <t>Statut d'observation: Provisional value</t>
        </r>
      </text>
    </comment>
    <comment ref="N71" authorId="0" shapeId="0" xr:uid="{7C82476C-8AFF-4FF8-9E9C-0411360E61CE}">
      <text>
        <r>
          <rPr>
            <sz val="11"/>
            <color theme="1"/>
            <rFont val="Calibri"/>
            <family val="2"/>
            <scheme val="minor"/>
          </rPr>
          <t>Statut d'observation: Provisional value</t>
        </r>
      </text>
    </comment>
    <comment ref="N72" authorId="0" shapeId="0" xr:uid="{1D59A5E5-CB90-441C-999B-FA48202A3D2E}">
      <text>
        <r>
          <rPr>
            <sz val="11"/>
            <color theme="1"/>
            <rFont val="Calibri"/>
            <family val="2"/>
            <scheme val="minor"/>
          </rPr>
          <t>Statut d'observation: Provisional value</t>
        </r>
      </text>
    </comment>
    <comment ref="N73" authorId="0" shapeId="0" xr:uid="{C372A1A6-2CB0-4E9E-801B-8DBCDFB7D3E8}">
      <text>
        <r>
          <rPr>
            <sz val="11"/>
            <color theme="1"/>
            <rFont val="Calibri"/>
            <family val="2"/>
            <scheme val="minor"/>
          </rPr>
          <t>Statut d'observation: Provisional value</t>
        </r>
      </text>
    </comment>
    <comment ref="N74" authorId="0" shapeId="0" xr:uid="{4405E2F7-4D2E-4AD9-A0D4-ACB4BD58B98B}">
      <text>
        <r>
          <rPr>
            <sz val="11"/>
            <color theme="1"/>
            <rFont val="Calibri"/>
            <family val="2"/>
            <scheme val="minor"/>
          </rPr>
          <t>Statut d'observation: Provisional value</t>
        </r>
      </text>
    </comment>
    <comment ref="N75" authorId="0" shapeId="0" xr:uid="{9794A1FD-0B6A-4431-91A5-BA24F5A79900}">
      <text>
        <r>
          <rPr>
            <sz val="11"/>
            <color theme="1"/>
            <rFont val="Calibri"/>
            <family val="2"/>
            <scheme val="minor"/>
          </rPr>
          <t>Statut d'observation: Provisional value</t>
        </r>
      </text>
    </comment>
    <comment ref="N76" authorId="0" shapeId="0" xr:uid="{DBA37560-9CF6-422D-A6DD-99BB14B1A791}">
      <text>
        <r>
          <rPr>
            <sz val="11"/>
            <color theme="1"/>
            <rFont val="Calibri"/>
            <family val="2"/>
            <scheme val="minor"/>
          </rPr>
          <t>Statut d'observation: Provisional value</t>
        </r>
      </text>
    </comment>
    <comment ref="N77" authorId="0" shapeId="0" xr:uid="{54ADE710-C081-4E73-9485-7BA34CAC4829}">
      <text>
        <r>
          <rPr>
            <sz val="11"/>
            <color theme="1"/>
            <rFont val="Calibri"/>
            <family val="2"/>
            <scheme val="minor"/>
          </rPr>
          <t>Statut d'observation: Provisional value</t>
        </r>
      </text>
    </comment>
    <comment ref="N78" authorId="0" shapeId="0" xr:uid="{95FAC155-0B99-4C32-AE38-0FB1E55579F7}">
      <text>
        <r>
          <rPr>
            <sz val="11"/>
            <color theme="1"/>
            <rFont val="Calibri"/>
            <family val="2"/>
            <scheme val="minor"/>
          </rPr>
          <t>Statut d'observation: Provisional value</t>
        </r>
      </text>
    </comment>
    <comment ref="N79" authorId="0" shapeId="0" xr:uid="{B0AD8C72-1338-498D-8F83-4CECD82A81F3}">
      <text>
        <r>
          <rPr>
            <sz val="11"/>
            <color theme="1"/>
            <rFont val="Calibri"/>
            <family val="2"/>
            <scheme val="minor"/>
          </rPr>
          <t>Statut d'observation: Provisional value</t>
        </r>
      </text>
    </comment>
    <comment ref="N80" authorId="0" shapeId="0" xr:uid="{63016C2F-D4A0-4767-B3A0-7DC275B844C0}">
      <text>
        <r>
          <rPr>
            <sz val="11"/>
            <color theme="1"/>
            <rFont val="Calibri"/>
            <family val="2"/>
            <scheme val="minor"/>
          </rPr>
          <t>Statut d'observation: Provisional value</t>
        </r>
      </text>
    </comment>
    <comment ref="N81" authorId="0" shapeId="0" xr:uid="{A3E0FA2E-6FFA-4CFF-8AC7-796E6FF88DBA}">
      <text>
        <r>
          <rPr>
            <sz val="11"/>
            <color theme="1"/>
            <rFont val="Calibri"/>
            <family val="2"/>
            <scheme val="minor"/>
          </rPr>
          <t>Statut d'observation: Provisional value</t>
        </r>
      </text>
    </comment>
    <comment ref="N82" authorId="0" shapeId="0" xr:uid="{FF3C6EC7-8C85-42D8-B277-0D8A9BA8BD88}">
      <text>
        <r>
          <rPr>
            <sz val="11"/>
            <color theme="1"/>
            <rFont val="Calibri"/>
            <family val="2"/>
            <scheme val="minor"/>
          </rPr>
          <t>Statut d'observation: Provisional value</t>
        </r>
      </text>
    </comment>
    <comment ref="N83" authorId="0" shapeId="0" xr:uid="{CF4617F8-95BA-4F6C-BAE1-354D3CEE3F41}">
      <text>
        <r>
          <rPr>
            <sz val="11"/>
            <color theme="1"/>
            <rFont val="Calibri"/>
            <family val="2"/>
            <scheme val="minor"/>
          </rPr>
          <t>Statut d'observation: Provisional value</t>
        </r>
      </text>
    </comment>
    <comment ref="N84" authorId="0" shapeId="0" xr:uid="{2D2A40B3-F71A-4D16-857F-C56CEF7455AB}">
      <text>
        <r>
          <rPr>
            <sz val="11"/>
            <color theme="1"/>
            <rFont val="Calibri"/>
            <family val="2"/>
            <scheme val="minor"/>
          </rPr>
          <t>Statut d'observation: Provisional value</t>
        </r>
      </text>
    </comment>
    <comment ref="N85" authorId="0" shapeId="0" xr:uid="{BC266DBA-DE87-405D-BFD7-2D4D34DE94BD}">
      <text>
        <r>
          <rPr>
            <sz val="11"/>
            <color theme="1"/>
            <rFont val="Calibri"/>
            <family val="2"/>
            <scheme val="minor"/>
          </rPr>
          <t>Statut d'observation: Provisional value</t>
        </r>
      </text>
    </comment>
    <comment ref="N86" authorId="0" shapeId="0" xr:uid="{C867357B-FC50-4C99-B1EE-E8BCDD842732}">
      <text>
        <r>
          <rPr>
            <sz val="11"/>
            <color theme="1"/>
            <rFont val="Calibri"/>
            <family val="2"/>
            <scheme val="minor"/>
          </rPr>
          <t>Statut d'observation: Provisional value</t>
        </r>
      </text>
    </comment>
    <comment ref="N87" authorId="0" shapeId="0" xr:uid="{6098A24D-E23D-43D3-A075-E129A56CF494}">
      <text>
        <r>
          <rPr>
            <sz val="11"/>
            <color theme="1"/>
            <rFont val="Calibri"/>
            <family val="2"/>
            <scheme val="minor"/>
          </rPr>
          <t>Statut d'observation: Provisional value</t>
        </r>
      </text>
    </comment>
    <comment ref="N88" authorId="0" shapeId="0" xr:uid="{0149AECD-6053-4CAB-AE54-CEBE7FBD228E}">
      <text>
        <r>
          <rPr>
            <sz val="11"/>
            <color theme="1"/>
            <rFont val="Calibri"/>
            <family val="2"/>
            <scheme val="minor"/>
          </rPr>
          <t>Statut d'observation: Provisional value</t>
        </r>
      </text>
    </comment>
    <comment ref="N89" authorId="0" shapeId="0" xr:uid="{FCF6E980-4BFC-4C55-A978-32E4FBE1BCB8}">
      <text>
        <r>
          <rPr>
            <sz val="11"/>
            <color theme="1"/>
            <rFont val="Calibri"/>
            <family val="2"/>
            <scheme val="minor"/>
          </rPr>
          <t>Statut d'observation: Provisional value</t>
        </r>
      </text>
    </comment>
    <comment ref="N90" authorId="0" shapeId="0" xr:uid="{F5656AB0-8AF9-4BF0-B025-72EBCD60681D}">
      <text>
        <r>
          <rPr>
            <sz val="11"/>
            <color theme="1"/>
            <rFont val="Calibri"/>
            <family val="2"/>
            <scheme val="minor"/>
          </rPr>
          <t>Statut d'observation: Provisional value</t>
        </r>
      </text>
    </comment>
    <comment ref="N91" authorId="0" shapeId="0" xr:uid="{FEC43563-509A-4D02-872D-AD5E9B9180CD}">
      <text>
        <r>
          <rPr>
            <sz val="11"/>
            <color theme="1"/>
            <rFont val="Calibri"/>
            <family val="2"/>
            <scheme val="minor"/>
          </rPr>
          <t>Statut d'observation: Provisional value</t>
        </r>
      </text>
    </comment>
    <comment ref="N92" authorId="0" shapeId="0" xr:uid="{9B487998-4BE2-4EDD-8AC9-1505CBCC4648}">
      <text>
        <r>
          <rPr>
            <sz val="11"/>
            <color theme="1"/>
            <rFont val="Calibri"/>
            <family val="2"/>
            <scheme val="minor"/>
          </rPr>
          <t>Statut d'observation: Provisional value</t>
        </r>
      </text>
    </comment>
    <comment ref="N93" authorId="0" shapeId="0" xr:uid="{4D5F80E6-86C9-4358-8BA8-3B6A7464F15B}">
      <text>
        <r>
          <rPr>
            <sz val="11"/>
            <color theme="1"/>
            <rFont val="Calibri"/>
            <family val="2"/>
            <scheme val="minor"/>
          </rPr>
          <t>Statut d'observation: Provisional value</t>
        </r>
      </text>
    </comment>
    <comment ref="N94" authorId="0" shapeId="0" xr:uid="{24D56191-9111-46C5-BA65-2E9FA3E3D82B}">
      <text>
        <r>
          <rPr>
            <sz val="11"/>
            <color theme="1"/>
            <rFont val="Calibri"/>
            <family val="2"/>
            <scheme val="minor"/>
          </rPr>
          <t>Statut d'observation: Provisional value</t>
        </r>
      </text>
    </comment>
    <comment ref="N95" authorId="0" shapeId="0" xr:uid="{BA4827FE-5F9F-4CF3-B499-090756380329}">
      <text>
        <r>
          <rPr>
            <sz val="11"/>
            <color theme="1"/>
            <rFont val="Calibri"/>
            <family val="2"/>
            <scheme val="minor"/>
          </rPr>
          <t>Statut d'observation: Provisional value</t>
        </r>
      </text>
    </comment>
    <comment ref="N96" authorId="0" shapeId="0" xr:uid="{28C80A76-F79A-4F2F-B6DB-69495E299DFC}">
      <text>
        <r>
          <rPr>
            <sz val="11"/>
            <color theme="1"/>
            <rFont val="Calibri"/>
            <family val="2"/>
            <scheme val="minor"/>
          </rPr>
          <t>Statut d'observation: Provisional value</t>
        </r>
      </text>
    </comment>
    <comment ref="N97" authorId="0" shapeId="0" xr:uid="{AB4DA303-C711-47E8-A52C-D86502DFF8DF}">
      <text>
        <r>
          <rPr>
            <sz val="11"/>
            <color theme="1"/>
            <rFont val="Calibri"/>
            <family val="2"/>
            <scheme val="minor"/>
          </rPr>
          <t>Statut d'observation: Provisional value</t>
        </r>
      </text>
    </comment>
    <comment ref="N98" authorId="0" shapeId="0" xr:uid="{3164930F-794A-41C6-88BB-0B817820C34D}">
      <text>
        <r>
          <rPr>
            <sz val="11"/>
            <color theme="1"/>
            <rFont val="Calibri"/>
            <family val="2"/>
            <scheme val="minor"/>
          </rPr>
          <t>Statut d'observation: Provisional value</t>
        </r>
      </text>
    </comment>
    <comment ref="N99" authorId="0" shapeId="0" xr:uid="{E70A6B20-46E9-44DE-A74B-F9D1749FA78B}">
      <text>
        <r>
          <rPr>
            <sz val="11"/>
            <color theme="1"/>
            <rFont val="Calibri"/>
            <family val="2"/>
            <scheme val="minor"/>
          </rPr>
          <t>Statut d'observation: Provisional value</t>
        </r>
      </text>
    </comment>
    <comment ref="N100" authorId="0" shapeId="0" xr:uid="{0C55B347-C541-4BF1-8484-6049954CB74E}">
      <text>
        <r>
          <rPr>
            <sz val="11"/>
            <color theme="1"/>
            <rFont val="Calibri"/>
            <family val="2"/>
            <scheme val="minor"/>
          </rPr>
          <t>Statut d'observation: Provisional value</t>
        </r>
      </text>
    </comment>
    <comment ref="N101" authorId="0" shapeId="0" xr:uid="{8B737E41-FAFC-4CA6-BCB7-126AB904BB94}">
      <text>
        <r>
          <rPr>
            <sz val="11"/>
            <color theme="1"/>
            <rFont val="Calibri"/>
            <family val="2"/>
            <scheme val="minor"/>
          </rPr>
          <t>Statut d'observation: Provisional value</t>
        </r>
      </text>
    </comment>
    <comment ref="N102" authorId="0" shapeId="0" xr:uid="{3DD40E17-6042-47F2-88F9-D62FA8C75624}">
      <text>
        <r>
          <rPr>
            <sz val="11"/>
            <color theme="1"/>
            <rFont val="Calibri"/>
            <family val="2"/>
            <scheme val="minor"/>
          </rPr>
          <t>Statut d'observation: Provisional value</t>
        </r>
      </text>
    </comment>
    <comment ref="N103" authorId="0" shapeId="0" xr:uid="{4BFD5273-1891-4F93-9EA6-118C77A5427F}">
      <text>
        <r>
          <rPr>
            <sz val="11"/>
            <color theme="1"/>
            <rFont val="Calibri"/>
            <family val="2"/>
            <scheme val="minor"/>
          </rPr>
          <t>Statut d'observation: Provisional value</t>
        </r>
      </text>
    </comment>
    <comment ref="N104" authorId="0" shapeId="0" xr:uid="{5919BCBF-6E9C-411F-A264-F117D9EB7BC4}">
      <text>
        <r>
          <rPr>
            <sz val="11"/>
            <color theme="1"/>
            <rFont val="Calibri"/>
            <family val="2"/>
            <scheme val="minor"/>
          </rPr>
          <t>Statut d'observation: Provisional value</t>
        </r>
      </text>
    </comment>
    <comment ref="N105" authorId="0" shapeId="0" xr:uid="{2796FE02-A1A4-4A0A-9CE0-5D5A2F987F7F}">
      <text>
        <r>
          <rPr>
            <sz val="11"/>
            <color theme="1"/>
            <rFont val="Calibri"/>
            <family val="2"/>
            <scheme val="minor"/>
          </rPr>
          <t>Statut d'observation: Provisional value</t>
        </r>
      </text>
    </comment>
    <comment ref="N106" authorId="0" shapeId="0" xr:uid="{416165F8-EEFC-48BE-9BDF-4DB8F5286EAE}">
      <text>
        <r>
          <rPr>
            <sz val="11"/>
            <color theme="1"/>
            <rFont val="Calibri"/>
            <family val="2"/>
            <scheme val="minor"/>
          </rPr>
          <t>Statut d'observation: Provisional value</t>
        </r>
      </text>
    </comment>
    <comment ref="N107" authorId="0" shapeId="0" xr:uid="{250021D2-5E0D-4DE2-B03F-FD76F7E13361}">
      <text>
        <r>
          <rPr>
            <sz val="11"/>
            <color theme="1"/>
            <rFont val="Calibri"/>
            <family val="2"/>
            <scheme val="minor"/>
          </rPr>
          <t>Statut d'observation: Provisional value</t>
        </r>
      </text>
    </comment>
    <comment ref="N108" authorId="0" shapeId="0" xr:uid="{27EF3EE3-0944-498C-A0FB-277ACAC64111}">
      <text>
        <r>
          <rPr>
            <sz val="11"/>
            <color theme="1"/>
            <rFont val="Calibri"/>
            <family val="2"/>
            <scheme val="minor"/>
          </rPr>
          <t>Statut d'observation: Provisional value</t>
        </r>
      </text>
    </comment>
    <comment ref="N109" authorId="0" shapeId="0" xr:uid="{00D0C334-0D8D-4802-B931-D4D158DF76D5}">
      <text>
        <r>
          <rPr>
            <sz val="11"/>
            <color theme="1"/>
            <rFont val="Calibri"/>
            <family val="2"/>
            <scheme val="minor"/>
          </rPr>
          <t>Statut d'observation: Provisional value</t>
        </r>
      </text>
    </comment>
    <comment ref="N110" authorId="0" shapeId="0" xr:uid="{5C4409CB-C6E4-4CEE-8B8A-6E425EECCFE8}">
      <text>
        <r>
          <rPr>
            <sz val="11"/>
            <color theme="1"/>
            <rFont val="Calibri"/>
            <family val="2"/>
            <scheme val="minor"/>
          </rPr>
          <t>Statut d'observation: Provisional value</t>
        </r>
      </text>
    </comment>
    <comment ref="N111" authorId="0" shapeId="0" xr:uid="{F55AE4BE-6D89-49D4-B7B4-85F5A3881D8D}">
      <text>
        <r>
          <rPr>
            <sz val="11"/>
            <color theme="1"/>
            <rFont val="Calibri"/>
            <family val="2"/>
            <scheme val="minor"/>
          </rPr>
          <t>Statut d'observation: Provisional value</t>
        </r>
      </text>
    </comment>
  </commentList>
</comments>
</file>

<file path=xl/sharedStrings.xml><?xml version="1.0" encoding="utf-8"?>
<sst xmlns="http://schemas.openxmlformats.org/spreadsheetml/2006/main" count="217" uniqueCount="191">
  <si>
    <t>Alles in miljoen EUR</t>
  </si>
  <si>
    <t>2010</t>
  </si>
  <si>
    <t>2011</t>
  </si>
  <si>
    <t>2012</t>
  </si>
  <si>
    <t>2013</t>
  </si>
  <si>
    <t>2014</t>
  </si>
  <si>
    <t>2015</t>
  </si>
  <si>
    <t>2016</t>
  </si>
  <si>
    <t>2017</t>
  </si>
  <si>
    <t>2018</t>
  </si>
  <si>
    <t>2019</t>
  </si>
  <si>
    <t>2020</t>
  </si>
  <si>
    <t>2021</t>
  </si>
  <si>
    <t>2022</t>
  </si>
  <si>
    <t>∆2010-22</t>
  </si>
  <si>
    <t>2019-2022</t>
  </si>
  <si>
    <t xml:space="preserve">BBP </t>
  </si>
  <si>
    <t>Bron: NBB</t>
  </si>
  <si>
    <t>INKOMSTEN</t>
  </si>
  <si>
    <t>Belastingen op natuurlijke personen</t>
  </si>
  <si>
    <t>Sociale bijdragen</t>
  </si>
  <si>
    <t>Belastingen op bedrijven</t>
  </si>
  <si>
    <t>Heffingen op andere inkomsten en vermogen</t>
  </si>
  <si>
    <t xml:space="preserve">Belastingen op goederen en diensten </t>
  </si>
  <si>
    <t>Niet-fiscale en niet-parafiscale inkomsten</t>
  </si>
  <si>
    <t>UITGAVEN</t>
  </si>
  <si>
    <t>Bron: OESO</t>
  </si>
  <si>
    <t>Algemene diensten</t>
  </si>
  <si>
    <t>Interestlasten</t>
  </si>
  <si>
    <t>Defensie</t>
  </si>
  <si>
    <t>Openbare veiligheid</t>
  </si>
  <si>
    <t>Economische zaken</t>
  </si>
  <si>
    <t>Milieubescherming</t>
  </si>
  <si>
    <t>Huisvesting en openbare voorzieningen</t>
  </si>
  <si>
    <t>Gezondheid</t>
  </si>
  <si>
    <t>Vrije tijd, cultuur en erediensten</t>
  </si>
  <si>
    <t>Onderwijs</t>
  </si>
  <si>
    <t>Sociale bescherming</t>
  </si>
  <si>
    <t>Saldo (= inkomsten min uitgaven)</t>
  </si>
  <si>
    <t xml:space="preserve">Overheidsschuld </t>
  </si>
  <si>
    <t xml:space="preserve">(2023) 505.298 </t>
  </si>
  <si>
    <t xml:space="preserve">(2024) 522.771 </t>
  </si>
  <si>
    <t>Bron: Federaal Agentschap van de Schuld</t>
  </si>
  <si>
    <t>DETAILS UITGAVEN:</t>
  </si>
  <si>
    <t>2010/2022</t>
  </si>
  <si>
    <t>2019/2022</t>
  </si>
  <si>
    <t>Totaal</t>
  </si>
  <si>
    <t>Jaarlijkse uitgaven van de overheidsdiensten per functie (COFOG)</t>
  </si>
  <si>
    <t>·  Algemene diensten overheid</t>
  </si>
  <si>
    <t>·  ·  Uitvoerende en wetgevende organen, financiële, fiscale en buitenlandse zaken</t>
  </si>
  <si>
    <t>·  ·  Buitenlandse economische hulp</t>
  </si>
  <si>
    <t>·  ·  Algemene diensten</t>
  </si>
  <si>
    <t>·  ·  Fundamenteel onderzoek</t>
  </si>
  <si>
    <t>·  ·  R&amp;D inzake algemene diensten overheid</t>
  </si>
  <si>
    <t>·  ·  Algemene diensten overheid n.e.g.</t>
  </si>
  <si>
    <t>·  ·  Verrichtingen m.b.t. overheidsschuld</t>
  </si>
  <si>
    <t>·  ·  Algemene overdrachten tussen overheidsdiensten</t>
  </si>
  <si>
    <t>·  Nationale defensie</t>
  </si>
  <si>
    <t>·  ·  Militaire defensie</t>
  </si>
  <si>
    <t>·  ·  Civiele defensie</t>
  </si>
  <si>
    <t>·  ·  Militaire hulp aan buitenland</t>
  </si>
  <si>
    <t>·  ·  R&amp;D inzake defensie</t>
  </si>
  <si>
    <t>·  ·  Defensie n.e.g.</t>
  </si>
  <si>
    <t>·  Openbare orde en veiligheid</t>
  </si>
  <si>
    <t>·  ·  Politiediensten</t>
  </si>
  <si>
    <t>·  ·  Diensten civiele bescherming</t>
  </si>
  <si>
    <t>·  ·  Rechtbanken</t>
  </si>
  <si>
    <t>·  ·  Gevangeniswezen</t>
  </si>
  <si>
    <t>·  ·  R&amp;D inzake openbare orde en veiligheid</t>
  </si>
  <si>
    <t>·  ·  Openbare orde en veiligheid n.e.g.</t>
  </si>
  <si>
    <t>·  Economische zaken</t>
  </si>
  <si>
    <t>·  ·  Bevoegd voor algemene economie, handel en werkgelegenheid</t>
  </si>
  <si>
    <t>·  ·  Landbouw, bosbouw, visserij en jacht</t>
  </si>
  <si>
    <t>·  ·  Brandstoffen en energie</t>
  </si>
  <si>
    <t>·  ·  Mijnbouw en industrie, bouw</t>
  </si>
  <si>
    <t>·  ·  Vervoer</t>
  </si>
  <si>
    <t>·  ·  Communicatie</t>
  </si>
  <si>
    <t>·  ·  Andere bedrijfstakken</t>
  </si>
  <si>
    <t>·  ·  R&amp;D inzake economische zaken</t>
  </si>
  <si>
    <t>·  ·  Economische zaken n.e.g.</t>
  </si>
  <si>
    <t>·  Milieubescherming</t>
  </si>
  <si>
    <t>·  ·  Afvalbeheer</t>
  </si>
  <si>
    <t>·  ·  Afvalwaterbeheer</t>
  </si>
  <si>
    <t>·  ·  Strijd tegen vervuiling</t>
  </si>
  <si>
    <t>·  ·  Behoud biodiversiteit en natuurbescherming</t>
  </si>
  <si>
    <t>·  ·  R&amp;D in het domein van milieubescherming</t>
  </si>
  <si>
    <t>·  ·  Milieubescherming n.e.g.</t>
  </si>
  <si>
    <t>·  Huisvesting en gemeenschapsontwikkeling</t>
  </si>
  <si>
    <t>·  ·  Huisvesting</t>
  </si>
  <si>
    <t>·  ·  Openbare voorzieningen</t>
  </si>
  <si>
    <t>·  ·  Watervoorziening</t>
  </si>
  <si>
    <t>·  ·  Openbare verlichting</t>
  </si>
  <si>
    <t>·  ·  R&amp;D in het domein van huisvesting en openbare voorzieningen</t>
  </si>
  <si>
    <t>·  ·  Huisvesting en openbare voorzieningen n.e.g.</t>
  </si>
  <si>
    <t>·  Gezondheid</t>
  </si>
  <si>
    <t>·  ·  Producten, apparaten en medisch materiaal</t>
  </si>
  <si>
    <t>·  ·  Ambulante diensten</t>
  </si>
  <si>
    <t>·  ·  Ziekenhuisdiensten</t>
  </si>
  <si>
    <t>·  ·  Diensten volksgezondheid</t>
  </si>
  <si>
    <t>·  ·  R&amp;D in het domein van gezondheid</t>
  </si>
  <si>
    <t>·  ·  Gezondheid n.e.g.</t>
  </si>
  <si>
    <t>·  Vrije tijd, cultuur en erediensten</t>
  </si>
  <si>
    <t>·  ·  Recreatieve en sportieve diensten</t>
  </si>
  <si>
    <t>·  ·  Culturele diensten</t>
  </si>
  <si>
    <t>·  ·  Diensten van radio, televisie en uitgeverij</t>
  </si>
  <si>
    <t>·  ·  Erediensten en andere gemeenschapsdiensten</t>
  </si>
  <si>
    <t>·  ·  R&amp;D in het domein van vrije tijd, cultuur en erediensten</t>
  </si>
  <si>
    <t>·  ·  Vrije tijd, cultuur en erediensten n.e.g.</t>
  </si>
  <si>
    <t>·  Onderwijs</t>
  </si>
  <si>
    <t>·  ·  Kleuteronderwijs en lager onderwijs</t>
  </si>
  <si>
    <t>·  ·  Secundair onderwijs</t>
  </si>
  <si>
    <t>·  ·  Niet-hoger postsecundair onderwijs</t>
  </si>
  <si>
    <t>·  ·  Hoger onderwijs</t>
  </si>
  <si>
    <t>·  ·  Onderwijs niet gedefinieerd door niveau</t>
  </si>
  <si>
    <t>·  ·  Ondersteunde diensten onderwijs</t>
  </si>
  <si>
    <t>·  ·  R&amp;D in het domein van onderwijs</t>
  </si>
  <si>
    <t>·  ·  Onderwijs n.e.g.</t>
  </si>
  <si>
    <t>·  Sociale zekerheid en sociaal werk</t>
  </si>
  <si>
    <t>·  ·  Ziekte en invaliditeit</t>
  </si>
  <si>
    <t>·  ·  Ouderdom</t>
  </si>
  <si>
    <t>·  ·  Overlevenden</t>
  </si>
  <si>
    <t>·  ·  Gezin en kinderen</t>
  </si>
  <si>
    <t>·  ·  Werkloosheid</t>
  </si>
  <si>
    <t>·  ·  Sociale uitsluiting n.e.g.</t>
  </si>
  <si>
    <t>·  ·  R&amp;D in het domein van sociale bescherming</t>
  </si>
  <si>
    <t>·  ·  Sociale bescherming n.e.g.</t>
  </si>
  <si>
    <t>Kost van de taxshift en loonsubsidies aan bedrijven:</t>
  </si>
  <si>
    <t xml:space="preserve">Gecumuleerd totaal sinds </t>
  </si>
  <si>
    <t>(miljoen euro)</t>
  </si>
  <si>
    <t>Totaal 2018-2024</t>
  </si>
  <si>
    <t>Commentaar</t>
  </si>
  <si>
    <r>
      <rPr>
        <b/>
        <sz val="11"/>
        <color theme="1"/>
        <rFont val="Calibri"/>
        <family val="2"/>
        <scheme val="minor"/>
      </rPr>
      <t>Kost loonsubsidies en bijdrageverminderingen</t>
    </r>
    <r>
      <rPr>
        <sz val="11"/>
        <color theme="1"/>
        <rFont val="Calibri"/>
        <family val="2"/>
        <scheme val="minor"/>
      </rPr>
      <t xml:space="preserve"> (Loonsubsidies andere dan verminderingen voor specifieke groepen + Niet-overdracht persoonlijke bijdragen - subsidies dienstencheques, werk van gehandicapten en loonharmonisering)</t>
    </r>
  </si>
  <si>
    <t>Bron: Federaal Planbureau</t>
  </si>
  <si>
    <t>Het gaat over alle loonsubsidies en verlagingen van patronale bijdragen, behalve degenen die direct de werknemers ten goede komen (bv. dienstencheques). Ook de kosten die al in de volgende categorie (sociale bijdragen werkgever) werden meegeteld, werden in mindering gebracht. Je vindt het detail op het blad "Loonsubsidies"</t>
  </si>
  <si>
    <t xml:space="preserve">Rechtstreekse kost van de taxshift </t>
  </si>
  <si>
    <t>Bron: studie KUL</t>
  </si>
  <si>
    <t xml:space="preserve">Het gaat over de netto kost van de taxshift volgens de KUL. De studie heeft betrekking op 2018. Voor de jaren daarna werden schattingen gemaakt door te extrapoleren in functie van de kost in het BBP </t>
  </si>
  <si>
    <t>Terugverdieneffect van de taxshift</t>
  </si>
  <si>
    <t>Netto kost van de taxshift</t>
  </si>
  <si>
    <t>BBP</t>
  </si>
  <si>
    <t>https://www.andredecoster.be/publication/betaalt-de-taxshift-zichzelf-terug/</t>
  </si>
  <si>
    <t>B.4 Lastenverlagingen op arbeid in commerciële bedrijfssectoren</t>
  </si>
  <si>
    <t>Bron: Federaal planbureau</t>
  </si>
  <si>
    <t>Miljoen euro</t>
  </si>
  <si>
    <t>1. Verlaging van patronale bijdragen (ex ante)</t>
  </si>
  <si>
    <t>- Algemene en diverse verlagingen</t>
  </si>
  <si>
    <t>p.m. waarvan via nominale waarde (a)</t>
  </si>
  <si>
    <t>- Loonsubsidies federale doelgroepen</t>
  </si>
  <si>
    <t>- Loonsubsidies doelgroepen overgeheveld naar de Gewesten (b)</t>
  </si>
  <si>
    <t>p.m. Niet inbegrepen: gesubsidieerde contractuelen RSZ, artiesten, onthaalouders, huispersoneel</t>
  </si>
  <si>
    <t>2. Loonsubsidies andere dan doelgroepverminderingen (ex post)</t>
  </si>
  <si>
    <t>2a. via de sociale zekerheid</t>
  </si>
  <si>
    <t>- Sociale Maribel</t>
  </si>
  <si>
    <t>- Sociale Maribel - alternatieve financiering</t>
  </si>
  <si>
    <t>- Activering werkloosheidsuitkeringen</t>
  </si>
  <si>
    <t>- Dienstencheques</t>
  </si>
  <si>
    <t>- Gesubsidieerde contractuelen ziekenhuizen + Loonharmonisering + Eindeloopbaan rust- en verzorgingstehuizen + Andere (c)</t>
  </si>
  <si>
    <t>2b. via de federale fiscaliteit en de federale uitgaven</t>
  </si>
  <si>
    <t>- Nachtarbeid en ploegenarbeid (d)</t>
  </si>
  <si>
    <t>- Overuren</t>
  </si>
  <si>
    <t>- Onderzoek en ontwikkeling (ondernemingen) (e)</t>
  </si>
  <si>
    <t>- Algemene subsidie</t>
  </si>
  <si>
    <t>- Subsidie voor specifieke sectoren (f)</t>
  </si>
  <si>
    <t>- Zorgpersoneelsfonds (gedeelte Sociale Maribel) + Andere (g)</t>
  </si>
  <si>
    <t>2c. via de Gewesten</t>
  </si>
  <si>
    <t>- Aanwerven van oudere werklozen (Vlaams Gewest)</t>
  </si>
  <si>
    <t>- Tewerkstellingspremie (Waals Gewest)</t>
  </si>
  <si>
    <t>- Maatwerkondernemingen</t>
  </si>
  <si>
    <t>- Loonharmonisering + Eindeloopbaan rust- en verzorgingstehuizen + Andere (h)</t>
  </si>
  <si>
    <t>p.m. Overgeheveld naar de Gewesten</t>
  </si>
  <si>
    <t>Totaal in het voordeel van de werkgevers (1+2+3)(b)</t>
  </si>
  <si>
    <t>4. Vermindering van persoonlijke bijdragen</t>
  </si>
  <si>
    <t>- Tewerkstellingsbonus</t>
  </si>
  <si>
    <t>- Herstructureringen</t>
  </si>
  <si>
    <t>- Sportbeoefenaars</t>
  </si>
  <si>
    <t xml:space="preserve">- Gepensioneerden actief in de zorgsector </t>
  </si>
  <si>
    <t>(a) Vermindering van de nominale waarden in 2016 en 2018 in het kader van de taxshift.</t>
  </si>
  <si>
    <t>(b) Niet inbegrepen: gesubsidieerde contractuelen RSZ, artiesten, onthaalouders, huispersoneel.</t>
  </si>
  <si>
    <t>(c) Andere: Federaal sociaal akkoord vanaf 2021 + Subsidie covid "aanmoedigingspremie 985 zorgsector" + Subsidie covid "vakantiegeld bedienden" + Zorgpersoneelsfonds, gedeelte buiten de sociale Maribel + Reïntegratie langdurig zieken.</t>
  </si>
  <si>
    <t>(d) Met inbegrip van specifieke subsidies voor de bouwsector.</t>
  </si>
  <si>
    <t>(e) "Partnership met de universiteiten" en "jonge innoverende ondernemingen".</t>
  </si>
  <si>
    <t>(f) Maatregelen voor koopvaardij, baggerwerken, sleepvaart op zee, zeevisserij, sport.</t>
  </si>
  <si>
    <t>(g) Andere: Subsidie covid "eindejaarspremie horeca" + Subsidie covid "Consumptiecheque zorgsector"+ Subsidie covid "terug naar werk".</t>
  </si>
  <si>
    <t>(h) Andere: Regionale sociale akkoorden vanaf 2021 + Subsidie covid "aanmoedigingspremie 985 zorgsector".</t>
  </si>
  <si>
    <t>(i) Maatregelen koopvaardij, baggerwerken.</t>
  </si>
  <si>
    <t>totaal</t>
  </si>
  <si>
    <t>totaal totaal</t>
  </si>
  <si>
    <t xml:space="preserve">Kost loonsubsidies </t>
  </si>
  <si>
    <t>Kost taxshift</t>
  </si>
  <si>
    <t>Terugverdieneffect</t>
  </si>
  <si>
    <t>3. Niet overdragen van persoonlijke bijdragen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</si>
</sst>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P\ \ \ #,##0;\P\ \ \ \-#,##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182026"/>
      <name val="Calibri"/>
      <family val="2"/>
    </font>
    <font>
      <sz val="11"/>
      <name val="Calibri"/>
      <family val="2"/>
    </font>
    <font>
      <sz val="11"/>
      <color rgb="FF182026"/>
      <name val="Calibri"/>
      <family val="2"/>
      <scheme val="minor"/>
    </font>
    <font>
      <b/>
      <sz val="11"/>
      <color rgb="FF182026"/>
      <name val="Calibri"/>
      <family val="2"/>
      <scheme val="minor"/>
    </font>
    <font>
      <b/>
      <sz val="11"/>
      <color rgb="FF182026"/>
      <name val="Calibri"/>
      <family val="2"/>
    </font>
    <font>
      <u/>
      <sz val="11"/>
      <color rgb="FF0563C1"/>
      <name val="Calibri"/>
      <family val="2"/>
    </font>
    <font>
      <b/>
      <sz val="11"/>
      <color rgb="FF000000"/>
      <name val="Calibri"/>
      <family val="2"/>
    </font>
    <font>
      <b/>
      <sz val="11"/>
      <name val="Calibri"/>
      <family val="2"/>
    </font>
    <font>
      <sz val="8"/>
      <name val="Calibri"/>
      <family val="2"/>
      <scheme val="minor"/>
    </font>
    <font>
      <sz val="11"/>
      <color theme="9" tint="-0.249977111117893"/>
      <name val="Calibri"/>
      <family val="2"/>
      <scheme val="minor"/>
    </font>
    <font>
      <sz val="11"/>
      <color rgb="FF00000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i/>
      <sz val="11"/>
      <color theme="1"/>
      <name val="Calibri"/>
      <family val="2"/>
      <scheme val="minor"/>
    </font>
    <font>
      <b/>
      <i/>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u/>
      <sz val="11"/>
      <color theme="10"/>
      <name val="Calibri"/>
      <family val="2"/>
      <scheme val="minor"/>
    </font>
    <font>
      <sz val="11"/>
      <color theme="0" tint="-0.249977111117893"/>
      <name val="Calibri"/>
      <family val="2"/>
      <scheme val="minor"/>
    </font>
  </fonts>
  <fills count="47">
    <fill>
      <patternFill patternType="none"/>
    </fill>
    <fill>
      <patternFill patternType="gray125"/>
    </fill>
    <fill>
      <patternFill patternType="solid">
        <fgColor theme="5" tint="0.39997558519241921"/>
        <bgColor indexed="64"/>
      </patternFill>
    </fill>
    <fill>
      <patternFill patternType="solid">
        <fgColor rgb="FFCCB5F5"/>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E2F2FB"/>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44">
    <border>
      <left/>
      <right/>
      <top/>
      <bottom/>
      <diagonal/>
    </border>
    <border>
      <left style="hair">
        <color indexed="64"/>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9E9E9E"/>
      </left>
      <right style="thin">
        <color rgb="FF9E9E9E"/>
      </right>
      <top style="thin">
        <color rgb="FF9E9E9E"/>
      </top>
      <bottom style="thin">
        <color rgb="FF9E9E9E"/>
      </bottom>
      <diagonal/>
    </border>
    <border>
      <left/>
      <right style="thin">
        <color rgb="FF9E9E9E"/>
      </right>
      <top style="thin">
        <color rgb="FF9E9E9E"/>
      </top>
      <bottom style="thin">
        <color rgb="FF9E9E9E"/>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medium">
        <color rgb="FFAAAAAA"/>
      </top>
      <bottom/>
      <diagonal/>
    </border>
    <border>
      <left/>
      <right/>
      <top/>
      <bottom style="medium">
        <color rgb="FFAAAAAA"/>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theme="0" tint="-0.249977111117893"/>
      </right>
      <top style="thin">
        <color theme="0" tint="-0.249977111117893"/>
      </top>
      <bottom style="thin">
        <color theme="0" tint="-0.249977111117893"/>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rgb="FF9E9E9E"/>
      </top>
      <bottom style="thin">
        <color rgb="FF9E9E9E"/>
      </bottom>
      <diagonal/>
    </border>
    <border>
      <left style="thin">
        <color theme="0" tint="-0.14999847407452621"/>
      </left>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diagonal/>
    </border>
    <border>
      <left style="thin">
        <color auto="1"/>
      </left>
      <right/>
      <top/>
      <bottom/>
      <diagonal/>
    </border>
    <border>
      <left style="thin">
        <color theme="0" tint="-0.14999847407452621"/>
      </left>
      <right style="thin">
        <color theme="0" tint="-0.14999847407452621"/>
      </right>
      <top style="thin">
        <color theme="0" tint="-0.14999847407452621"/>
      </top>
      <bottom/>
      <diagonal/>
    </border>
    <border>
      <left style="thin">
        <color theme="0" tint="-0.249977111117893"/>
      </left>
      <right/>
      <top style="thin">
        <color theme="0" tint="-0.249977111117893"/>
      </top>
      <bottom style="thin">
        <color theme="0" tint="-0.249977111117893"/>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16" borderId="12" applyNumberFormat="0" applyAlignment="0" applyProtection="0"/>
    <xf numFmtId="0" fontId="22" fillId="17" borderId="13" applyNumberFormat="0" applyAlignment="0" applyProtection="0"/>
    <xf numFmtId="0" fontId="23" fillId="17" borderId="12" applyNumberFormat="0" applyAlignment="0" applyProtection="0"/>
    <xf numFmtId="0" fontId="24" fillId="0" borderId="14" applyNumberFormat="0" applyFill="0" applyAlignment="0" applyProtection="0"/>
    <xf numFmtId="0" fontId="25" fillId="18" borderId="15" applyNumberFormat="0" applyAlignment="0" applyProtection="0"/>
    <xf numFmtId="0" fontId="26" fillId="0" borderId="0" applyNumberFormat="0" applyFill="0" applyBorder="0" applyAlignment="0" applyProtection="0"/>
    <xf numFmtId="0" fontId="1" fillId="19" borderId="16" applyNumberFormat="0" applyFont="0" applyAlignment="0" applyProtection="0"/>
    <xf numFmtId="0" fontId="27" fillId="0" borderId="0" applyNumberFormat="0" applyFill="0" applyBorder="0" applyAlignment="0" applyProtection="0"/>
    <xf numFmtId="0" fontId="2" fillId="0" borderId="17" applyNumberFormat="0" applyFill="0" applyAlignment="0" applyProtection="0"/>
    <xf numFmtId="0" fontId="2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9" fillId="0" borderId="0"/>
    <xf numFmtId="0" fontId="35" fillId="0" borderId="0" applyNumberFormat="0" applyFill="0" applyBorder="0" applyAlignment="0" applyProtection="0"/>
  </cellStyleXfs>
  <cellXfs count="169">
    <xf numFmtId="0" fontId="0" fillId="0" borderId="0" xfId="0"/>
    <xf numFmtId="0" fontId="2" fillId="0" borderId="0" xfId="0" applyFont="1"/>
    <xf numFmtId="0" fontId="0" fillId="0" borderId="1" xfId="0" applyBorder="1"/>
    <xf numFmtId="0" fontId="2" fillId="0" borderId="2" xfId="0" applyFont="1" applyBorder="1"/>
    <xf numFmtId="0" fontId="0" fillId="0" borderId="2" xfId="0" applyBorder="1"/>
    <xf numFmtId="0" fontId="2" fillId="3" borderId="2" xfId="0" applyFont="1" applyFill="1" applyBorder="1"/>
    <xf numFmtId="0" fontId="0" fillId="0" borderId="2" xfId="0" applyFont="1" applyBorder="1" applyAlignment="1">
      <alignment horizontal="center"/>
    </xf>
    <xf numFmtId="165" fontId="0" fillId="0" borderId="2" xfId="1" applyNumberFormat="1" applyFont="1" applyBorder="1"/>
    <xf numFmtId="165" fontId="0" fillId="0" borderId="0" xfId="1" applyNumberFormat="1" applyFont="1" applyBorder="1"/>
    <xf numFmtId="0" fontId="2" fillId="0" borderId="0" xfId="0" applyFont="1" applyFill="1" applyBorder="1"/>
    <xf numFmtId="0" fontId="8" fillId="0" borderId="0" xfId="0" applyFont="1" applyFill="1" applyBorder="1" applyProtection="1"/>
    <xf numFmtId="165" fontId="5" fillId="5" borderId="3" xfId="1" applyNumberFormat="1" applyFont="1" applyFill="1" applyBorder="1" applyAlignment="1">
      <alignment horizontal="right" vertical="center"/>
    </xf>
    <xf numFmtId="165" fontId="5" fillId="5" borderId="4" xfId="1" applyNumberFormat="1" applyFont="1" applyFill="1" applyBorder="1" applyAlignment="1">
      <alignment horizontal="right" vertical="center"/>
    </xf>
    <xf numFmtId="165" fontId="3" fillId="6" borderId="3" xfId="1" applyNumberFormat="1" applyFont="1" applyFill="1" applyBorder="1" applyAlignment="1">
      <alignment horizontal="right" vertical="center"/>
    </xf>
    <xf numFmtId="165" fontId="3" fillId="6" borderId="4" xfId="1" applyNumberFormat="1" applyFont="1" applyFill="1" applyBorder="1" applyAlignment="1">
      <alignment horizontal="right" vertical="center"/>
    </xf>
    <xf numFmtId="165" fontId="5" fillId="6" borderId="3" xfId="1" applyNumberFormat="1" applyFont="1" applyFill="1" applyBorder="1" applyAlignment="1">
      <alignment horizontal="right" vertical="center"/>
    </xf>
    <xf numFmtId="165" fontId="5" fillId="6" borderId="4" xfId="1" applyNumberFormat="1" applyFont="1" applyFill="1" applyBorder="1" applyAlignment="1">
      <alignment horizontal="right" vertical="center"/>
    </xf>
    <xf numFmtId="165" fontId="6" fillId="5" borderId="3" xfId="1" applyNumberFormat="1" applyFont="1" applyFill="1" applyBorder="1" applyAlignment="1">
      <alignment horizontal="right" vertical="center"/>
    </xf>
    <xf numFmtId="165" fontId="6" fillId="5" borderId="4" xfId="1" applyNumberFormat="1" applyFont="1" applyFill="1" applyBorder="1" applyAlignment="1">
      <alignment horizontal="right" vertical="center"/>
    </xf>
    <xf numFmtId="165" fontId="2" fillId="0" borderId="0" xfId="1" applyNumberFormat="1" applyFont="1"/>
    <xf numFmtId="9" fontId="2" fillId="0" borderId="0" xfId="2" applyFont="1"/>
    <xf numFmtId="0" fontId="2" fillId="6" borderId="2" xfId="0" applyFont="1" applyFill="1" applyBorder="1"/>
    <xf numFmtId="0" fontId="0" fillId="6" borderId="0" xfId="0" applyFill="1"/>
    <xf numFmtId="0" fontId="9" fillId="8" borderId="5" xfId="0" applyFont="1" applyFill="1" applyBorder="1" applyAlignment="1">
      <alignment horizontal="left" vertical="top" wrapText="1"/>
    </xf>
    <xf numFmtId="0" fontId="13" fillId="8" borderId="5" xfId="0" applyFont="1" applyFill="1" applyBorder="1" applyAlignment="1">
      <alignment horizontal="left" vertical="top" wrapText="1"/>
    </xf>
    <xf numFmtId="3" fontId="4" fillId="0" borderId="5" xfId="0" applyNumberFormat="1" applyFont="1" applyBorder="1" applyAlignment="1">
      <alignment wrapText="1"/>
    </xf>
    <xf numFmtId="3" fontId="10" fillId="0" borderId="5" xfId="0" applyNumberFormat="1" applyFont="1" applyBorder="1" applyAlignment="1">
      <alignment wrapText="1"/>
    </xf>
    <xf numFmtId="0" fontId="9" fillId="9" borderId="5" xfId="0" applyFont="1" applyFill="1" applyBorder="1" applyAlignment="1">
      <alignment horizontal="left" vertical="top" wrapText="1"/>
    </xf>
    <xf numFmtId="3" fontId="10" fillId="9" borderId="5" xfId="0" applyNumberFormat="1" applyFont="1" applyFill="1" applyBorder="1" applyAlignment="1">
      <alignment wrapText="1"/>
    </xf>
    <xf numFmtId="9" fontId="2" fillId="9" borderId="0" xfId="2" applyFont="1" applyFill="1"/>
    <xf numFmtId="3" fontId="4" fillId="6" borderId="5" xfId="0" applyNumberFormat="1" applyFont="1" applyFill="1" applyBorder="1" applyAlignment="1">
      <alignment wrapText="1"/>
    </xf>
    <xf numFmtId="0" fontId="13" fillId="11" borderId="5" xfId="0" applyFont="1" applyFill="1" applyBorder="1" applyAlignment="1">
      <alignment horizontal="left" vertical="top" wrapText="1"/>
    </xf>
    <xf numFmtId="166" fontId="4" fillId="0" borderId="7" xfId="0" applyNumberFormat="1" applyFont="1" applyBorder="1" applyAlignment="1">
      <alignment wrapText="1"/>
    </xf>
    <xf numFmtId="166" fontId="4" fillId="6" borderId="7" xfId="0" applyNumberFormat="1" applyFont="1" applyFill="1" applyBorder="1" applyAlignment="1">
      <alignment wrapText="1"/>
    </xf>
    <xf numFmtId="0" fontId="0" fillId="0" borderId="6" xfId="0" applyBorder="1"/>
    <xf numFmtId="0" fontId="0" fillId="6" borderId="6" xfId="0" applyFill="1" applyBorder="1"/>
    <xf numFmtId="0" fontId="2" fillId="12" borderId="5" xfId="0" applyFont="1" applyFill="1" applyBorder="1"/>
    <xf numFmtId="165" fontId="0" fillId="12" borderId="5" xfId="1" applyNumberFormat="1" applyFont="1" applyFill="1" applyBorder="1"/>
    <xf numFmtId="0" fontId="0" fillId="0" borderId="0" xfId="0" applyBorder="1"/>
    <xf numFmtId="0" fontId="12" fillId="0" borderId="0" xfId="0" applyFont="1" applyBorder="1"/>
    <xf numFmtId="165" fontId="0" fillId="0" borderId="0" xfId="1" applyNumberFormat="1" applyFont="1" applyFill="1" applyBorder="1"/>
    <xf numFmtId="0" fontId="2" fillId="0" borderId="0" xfId="0" applyFont="1"/>
    <xf numFmtId="165" fontId="0" fillId="0" borderId="0" xfId="1" applyNumberFormat="1" applyFont="1"/>
    <xf numFmtId="0" fontId="0" fillId="0" borderId="18" xfId="0" applyBorder="1"/>
    <xf numFmtId="0" fontId="2" fillId="0" borderId="20" xfId="0" applyFont="1" applyBorder="1" applyAlignment="1">
      <alignment wrapText="1"/>
    </xf>
    <xf numFmtId="0" fontId="2" fillId="0" borderId="19" xfId="0" applyFont="1" applyBorder="1" applyAlignment="1"/>
    <xf numFmtId="0" fontId="2" fillId="0" borderId="0" xfId="0" applyFont="1" applyAlignment="1">
      <alignment wrapText="1"/>
    </xf>
    <xf numFmtId="0" fontId="2" fillId="0" borderId="19" xfId="0" applyFont="1" applyBorder="1" applyAlignment="1">
      <alignment horizontal="center" vertical="center" wrapText="1"/>
    </xf>
    <xf numFmtId="0" fontId="2" fillId="0" borderId="19" xfId="0" applyFont="1" applyBorder="1" applyAlignment="1">
      <alignment wrapText="1"/>
    </xf>
    <xf numFmtId="0" fontId="0" fillId="0" borderId="0" xfId="0" applyAlignment="1">
      <alignment wrapText="1"/>
    </xf>
    <xf numFmtId="0" fontId="0" fillId="0" borderId="0" xfId="0" applyAlignment="1">
      <alignment horizontal="left" wrapText="1" indent="1"/>
    </xf>
    <xf numFmtId="0" fontId="30" fillId="0" borderId="0" xfId="0" applyFont="1" applyAlignment="1">
      <alignment horizontal="left" wrapText="1" indent="1"/>
    </xf>
    <xf numFmtId="0" fontId="31" fillId="0" borderId="19" xfId="0" applyFont="1" applyBorder="1" applyAlignment="1">
      <alignment horizontal="center" vertical="center" wrapText="1"/>
    </xf>
    <xf numFmtId="0" fontId="30" fillId="0" borderId="0" xfId="0" applyFont="1" applyAlignment="1">
      <alignment wrapText="1"/>
    </xf>
    <xf numFmtId="0" fontId="2" fillId="0" borderId="0" xfId="0" applyFont="1" applyAlignment="1">
      <alignment vertical="center" wrapText="1"/>
    </xf>
    <xf numFmtId="9" fontId="2" fillId="6" borderId="0" xfId="2" applyFont="1" applyFill="1"/>
    <xf numFmtId="165" fontId="0" fillId="12" borderId="7" xfId="1" applyNumberFormat="1" applyFont="1" applyFill="1" applyBorder="1"/>
    <xf numFmtId="165" fontId="10" fillId="0" borderId="7" xfId="1" applyNumberFormat="1" applyFont="1" applyBorder="1" applyAlignment="1">
      <alignment wrapText="1"/>
    </xf>
    <xf numFmtId="165" fontId="10" fillId="9" borderId="7" xfId="1" applyNumberFormat="1" applyFont="1" applyFill="1" applyBorder="1" applyAlignment="1">
      <alignment wrapText="1"/>
    </xf>
    <xf numFmtId="166" fontId="10" fillId="9" borderId="7" xfId="0" applyNumberFormat="1" applyFont="1" applyFill="1" applyBorder="1" applyAlignment="1">
      <alignment wrapText="1"/>
    </xf>
    <xf numFmtId="9" fontId="2" fillId="0" borderId="24" xfId="2" applyFont="1" applyBorder="1"/>
    <xf numFmtId="9" fontId="2" fillId="6" borderId="24" xfId="2" applyFont="1" applyFill="1" applyBorder="1"/>
    <xf numFmtId="0" fontId="0" fillId="6" borderId="18" xfId="0" applyFill="1" applyBorder="1"/>
    <xf numFmtId="165" fontId="0" fillId="12" borderId="22" xfId="1" applyNumberFormat="1" applyFont="1" applyFill="1" applyBorder="1"/>
    <xf numFmtId="3" fontId="10" fillId="0" borderId="22" xfId="0" applyNumberFormat="1" applyFont="1" applyBorder="1" applyAlignment="1">
      <alignment wrapText="1"/>
    </xf>
    <xf numFmtId="3" fontId="10" fillId="9" borderId="22" xfId="0" applyNumberFormat="1" applyFont="1" applyFill="1" applyBorder="1" applyAlignment="1">
      <alignment wrapText="1"/>
    </xf>
    <xf numFmtId="3" fontId="4" fillId="0" borderId="22" xfId="0" applyNumberFormat="1" applyFont="1" applyBorder="1" applyAlignment="1">
      <alignment wrapText="1"/>
    </xf>
    <xf numFmtId="3" fontId="4" fillId="6" borderId="22" xfId="0" applyNumberFormat="1" applyFont="1" applyFill="1" applyBorder="1" applyAlignment="1">
      <alignment wrapText="1"/>
    </xf>
    <xf numFmtId="0" fontId="13" fillId="8" borderId="26" xfId="0" applyFont="1" applyFill="1" applyBorder="1" applyAlignment="1">
      <alignment horizontal="left" vertical="top" wrapText="1"/>
    </xf>
    <xf numFmtId="3" fontId="4" fillId="0" borderId="28" xfId="0" applyNumberFormat="1" applyFont="1" applyBorder="1" applyAlignment="1">
      <alignment wrapText="1"/>
    </xf>
    <xf numFmtId="3" fontId="4" fillId="0" borderId="26" xfId="0" applyNumberFormat="1" applyFont="1" applyBorder="1" applyAlignment="1">
      <alignment wrapText="1"/>
    </xf>
    <xf numFmtId="166" fontId="4" fillId="0" borderId="27" xfId="0" applyNumberFormat="1" applyFont="1" applyBorder="1" applyAlignment="1">
      <alignment wrapText="1"/>
    </xf>
    <xf numFmtId="0" fontId="13" fillId="8" borderId="8" xfId="0" applyFont="1" applyFill="1" applyBorder="1" applyAlignment="1">
      <alignment horizontal="left" vertical="top" wrapText="1"/>
    </xf>
    <xf numFmtId="3" fontId="4" fillId="0" borderId="25" xfId="0" applyNumberFormat="1" applyFont="1" applyBorder="1" applyAlignment="1">
      <alignment wrapText="1"/>
    </xf>
    <xf numFmtId="3" fontId="4" fillId="0" borderId="8" xfId="0" applyNumberFormat="1" applyFont="1" applyBorder="1" applyAlignment="1">
      <alignment wrapText="1"/>
    </xf>
    <xf numFmtId="166" fontId="4" fillId="0" borderId="21" xfId="0" applyNumberFormat="1" applyFont="1" applyBorder="1" applyAlignment="1">
      <alignment wrapText="1"/>
    </xf>
    <xf numFmtId="0" fontId="13" fillId="11" borderId="29" xfId="0" applyFont="1" applyFill="1" applyBorder="1" applyAlignment="1">
      <alignment horizontal="left" vertical="top" wrapText="1"/>
    </xf>
    <xf numFmtId="3" fontId="4" fillId="6" borderId="29" xfId="0" applyNumberFormat="1" applyFont="1" applyFill="1" applyBorder="1" applyAlignment="1">
      <alignment wrapText="1"/>
    </xf>
    <xf numFmtId="166" fontId="4" fillId="6" borderId="29" xfId="0" applyNumberFormat="1" applyFont="1" applyFill="1" applyBorder="1" applyAlignment="1">
      <alignment wrapText="1"/>
    </xf>
    <xf numFmtId="9" fontId="2" fillId="6" borderId="30" xfId="2" applyFont="1" applyFill="1" applyBorder="1"/>
    <xf numFmtId="0" fontId="2" fillId="6" borderId="0" xfId="0" applyFont="1" applyFill="1"/>
    <xf numFmtId="0" fontId="0" fillId="0" borderId="0" xfId="0" applyAlignment="1">
      <alignment horizontal="right"/>
    </xf>
    <xf numFmtId="0" fontId="2" fillId="6" borderId="18" xfId="0" applyFont="1" applyFill="1" applyBorder="1"/>
    <xf numFmtId="0" fontId="2" fillId="6" borderId="18" xfId="0" applyNumberFormat="1" applyFont="1" applyFill="1" applyBorder="1"/>
    <xf numFmtId="165" fontId="0" fillId="0" borderId="31" xfId="1" applyNumberFormat="1" applyFont="1" applyBorder="1"/>
    <xf numFmtId="0" fontId="2" fillId="2" borderId="31" xfId="0" applyNumberFormat="1" applyFont="1" applyFill="1" applyBorder="1"/>
    <xf numFmtId="0" fontId="2" fillId="4" borderId="32" xfId="0" applyFont="1" applyFill="1" applyBorder="1"/>
    <xf numFmtId="0" fontId="2" fillId="4" borderId="33" xfId="0" applyFont="1" applyFill="1" applyBorder="1"/>
    <xf numFmtId="165" fontId="0" fillId="0" borderId="34" xfId="1" applyNumberFormat="1" applyFont="1" applyBorder="1"/>
    <xf numFmtId="165" fontId="0" fillId="0" borderId="35" xfId="1" applyNumberFormat="1" applyFont="1" applyBorder="1"/>
    <xf numFmtId="165" fontId="2" fillId="0" borderId="36" xfId="0" applyNumberFormat="1" applyFont="1" applyBorder="1"/>
    <xf numFmtId="165" fontId="2" fillId="0" borderId="37" xfId="0" applyNumberFormat="1" applyFont="1" applyBorder="1"/>
    <xf numFmtId="165" fontId="6" fillId="5" borderId="38" xfId="1" applyNumberFormat="1" applyFont="1" applyFill="1" applyBorder="1" applyAlignment="1">
      <alignment horizontal="right" vertical="center"/>
    </xf>
    <xf numFmtId="165" fontId="5" fillId="5" borderId="38" xfId="1" applyNumberFormat="1" applyFont="1" applyFill="1" applyBorder="1" applyAlignment="1">
      <alignment horizontal="right" vertical="center"/>
    </xf>
    <xf numFmtId="165" fontId="4" fillId="6" borderId="38" xfId="1" applyNumberFormat="1" applyFont="1" applyFill="1" applyBorder="1" applyAlignment="1">
      <alignment horizontal="right" vertical="center"/>
    </xf>
    <xf numFmtId="165" fontId="5" fillId="6" borderId="38" xfId="1" applyNumberFormat="1" applyFont="1" applyFill="1" applyBorder="1" applyAlignment="1">
      <alignment horizontal="right" vertical="center"/>
    </xf>
    <xf numFmtId="165" fontId="5" fillId="6" borderId="18" xfId="1" applyNumberFormat="1" applyFont="1" applyFill="1" applyBorder="1" applyAlignment="1">
      <alignment horizontal="right" vertical="center"/>
    </xf>
    <xf numFmtId="9" fontId="0" fillId="0" borderId="18" xfId="2" applyFont="1" applyBorder="1"/>
    <xf numFmtId="9" fontId="0" fillId="6" borderId="18" xfId="2" applyNumberFormat="1" applyFont="1" applyFill="1" applyBorder="1"/>
    <xf numFmtId="0" fontId="0" fillId="0" borderId="42" xfId="0" applyBorder="1"/>
    <xf numFmtId="0" fontId="2" fillId="0" borderId="18" xfId="0" applyFont="1" applyBorder="1"/>
    <xf numFmtId="9" fontId="2" fillId="0" borderId="43" xfId="2" applyFont="1" applyBorder="1"/>
    <xf numFmtId="9" fontId="2" fillId="6" borderId="43" xfId="2" applyFont="1" applyFill="1" applyBorder="1"/>
    <xf numFmtId="9" fontId="2" fillId="6" borderId="39" xfId="2" applyFont="1" applyFill="1" applyBorder="1"/>
    <xf numFmtId="0" fontId="0" fillId="0" borderId="24" xfId="0" applyBorder="1"/>
    <xf numFmtId="0" fontId="0" fillId="6" borderId="24" xfId="0" applyFill="1" applyBorder="1"/>
    <xf numFmtId="0" fontId="0" fillId="6" borderId="30" xfId="0" applyFill="1" applyBorder="1"/>
    <xf numFmtId="0" fontId="2" fillId="0" borderId="0" xfId="0" applyFont="1" applyAlignment="1">
      <alignment vertical="center"/>
    </xf>
    <xf numFmtId="0" fontId="10" fillId="45" borderId="8" xfId="0" applyFont="1" applyFill="1" applyBorder="1" applyAlignment="1">
      <alignment vertical="top" wrapText="1"/>
    </xf>
    <xf numFmtId="0" fontId="4" fillId="45" borderId="25" xfId="0" applyFont="1" applyFill="1" applyBorder="1" applyAlignment="1">
      <alignment horizontal="center" vertical="top" wrapText="1"/>
    </xf>
    <xf numFmtId="0" fontId="4" fillId="45" borderId="8" xfId="0" applyFont="1" applyFill="1" applyBorder="1" applyAlignment="1">
      <alignment horizontal="center" vertical="top" wrapText="1"/>
    </xf>
    <xf numFmtId="0" fontId="4" fillId="45" borderId="21" xfId="0" applyFont="1" applyFill="1" applyBorder="1" applyAlignment="1">
      <alignment horizontal="center" vertical="top" wrapText="1"/>
    </xf>
    <xf numFmtId="0" fontId="4" fillId="45" borderId="23" xfId="0" applyFont="1" applyFill="1" applyBorder="1" applyAlignment="1">
      <alignment horizontal="center" vertical="top" wrapText="1"/>
    </xf>
    <xf numFmtId="0" fontId="7" fillId="45" borderId="36" xfId="0" applyFont="1" applyFill="1" applyBorder="1" applyAlignment="1">
      <alignment horizontal="right" vertical="center"/>
    </xf>
    <xf numFmtId="0" fontId="2" fillId="45" borderId="36" xfId="0" applyFont="1" applyFill="1" applyBorder="1"/>
    <xf numFmtId="0" fontId="0" fillId="0" borderId="2" xfId="0" applyFont="1" applyBorder="1" applyAlignment="1">
      <alignment horizontal="left"/>
    </xf>
    <xf numFmtId="165" fontId="5" fillId="6" borderId="4" xfId="1" applyNumberFormat="1" applyFont="1" applyFill="1" applyBorder="1" applyAlignment="1">
      <alignment horizontal="left" vertical="center"/>
    </xf>
    <xf numFmtId="9" fontId="0" fillId="12" borderId="22" xfId="2" applyNumberFormat="1" applyFont="1" applyFill="1" applyBorder="1"/>
    <xf numFmtId="9" fontId="0" fillId="12" borderId="5" xfId="2" applyNumberFormat="1" applyFont="1" applyFill="1" applyBorder="1"/>
    <xf numFmtId="9" fontId="0" fillId="0" borderId="0" xfId="0" applyNumberFormat="1"/>
    <xf numFmtId="9" fontId="7" fillId="7" borderId="36" xfId="0" applyNumberFormat="1" applyFont="1" applyFill="1" applyBorder="1" applyAlignment="1">
      <alignment horizontal="right" vertical="center"/>
    </xf>
    <xf numFmtId="9" fontId="2" fillId="0" borderId="36" xfId="0" applyNumberFormat="1" applyFont="1" applyBorder="1"/>
    <xf numFmtId="9" fontId="0" fillId="0" borderId="36" xfId="2" applyNumberFormat="1" applyFont="1" applyBorder="1"/>
    <xf numFmtId="9" fontId="0" fillId="6" borderId="36" xfId="2" applyNumberFormat="1" applyFont="1" applyFill="1" applyBorder="1"/>
    <xf numFmtId="9" fontId="0" fillId="0" borderId="40" xfId="2" applyNumberFormat="1" applyFont="1" applyBorder="1"/>
    <xf numFmtId="9" fontId="0" fillId="6" borderId="40" xfId="2" applyNumberFormat="1" applyFont="1" applyFill="1" applyBorder="1"/>
    <xf numFmtId="9" fontId="0" fillId="0" borderId="18" xfId="1" applyNumberFormat="1" applyFont="1" applyBorder="1"/>
    <xf numFmtId="9" fontId="0" fillId="6" borderId="18" xfId="0" applyNumberFormat="1" applyFill="1" applyBorder="1"/>
    <xf numFmtId="9" fontId="5" fillId="5" borderId="36" xfId="2" applyNumberFormat="1" applyFont="1" applyFill="1" applyBorder="1" applyAlignment="1">
      <alignment horizontal="right" vertical="center"/>
    </xf>
    <xf numFmtId="9" fontId="4" fillId="6" borderId="36" xfId="2" applyNumberFormat="1" applyFont="1" applyFill="1" applyBorder="1" applyAlignment="1">
      <alignment horizontal="right" vertical="center"/>
    </xf>
    <xf numFmtId="9" fontId="5" fillId="6" borderId="36" xfId="2" applyNumberFormat="1" applyFont="1" applyFill="1" applyBorder="1" applyAlignment="1">
      <alignment horizontal="right" vertical="center"/>
    </xf>
    <xf numFmtId="9" fontId="0" fillId="6" borderId="37" xfId="2" applyNumberFormat="1" applyFont="1" applyFill="1" applyBorder="1"/>
    <xf numFmtId="0" fontId="32" fillId="45" borderId="0" xfId="0" applyFont="1" applyFill="1" applyBorder="1"/>
    <xf numFmtId="0" fontId="4" fillId="45" borderId="41" xfId="0" applyFont="1" applyFill="1" applyBorder="1" applyAlignment="1">
      <alignment horizontal="center" vertical="top" wrapText="1"/>
    </xf>
    <xf numFmtId="0" fontId="34" fillId="6" borderId="0" xfId="0" applyFont="1" applyFill="1" applyBorder="1"/>
    <xf numFmtId="165" fontId="34" fillId="6" borderId="0" xfId="1" applyNumberFormat="1" applyFont="1" applyFill="1" applyBorder="1"/>
    <xf numFmtId="0" fontId="0" fillId="6" borderId="0" xfId="0" applyFill="1" applyBorder="1"/>
    <xf numFmtId="0" fontId="0" fillId="0" borderId="5" xfId="0" applyBorder="1"/>
    <xf numFmtId="0" fontId="2" fillId="0" borderId="5" xfId="0" applyFont="1" applyBorder="1"/>
    <xf numFmtId="0" fontId="2" fillId="4" borderId="5" xfId="0" applyFont="1" applyFill="1" applyBorder="1"/>
    <xf numFmtId="0" fontId="2" fillId="0" borderId="5" xfId="0" applyFont="1" applyBorder="1" applyAlignment="1">
      <alignment wrapText="1"/>
    </xf>
    <xf numFmtId="165" fontId="0" fillId="0" borderId="5" xfId="1" applyNumberFormat="1" applyFont="1" applyBorder="1" applyAlignment="1">
      <alignment wrapText="1"/>
    </xf>
    <xf numFmtId="165" fontId="0" fillId="4" borderId="5" xfId="1" applyNumberFormat="1" applyFont="1" applyFill="1" applyBorder="1" applyAlignment="1">
      <alignment wrapText="1"/>
    </xf>
    <xf numFmtId="165" fontId="0" fillId="44" borderId="5" xfId="1" applyNumberFormat="1" applyFont="1" applyFill="1" applyBorder="1"/>
    <xf numFmtId="165" fontId="0" fillId="0" borderId="5" xfId="1" applyNumberFormat="1" applyFont="1" applyBorder="1"/>
    <xf numFmtId="165" fontId="0" fillId="4" borderId="5" xfId="1" applyNumberFormat="1" applyFont="1" applyFill="1" applyBorder="1"/>
    <xf numFmtId="165" fontId="0" fillId="10" borderId="5" xfId="0" applyNumberFormat="1" applyFill="1" applyBorder="1"/>
    <xf numFmtId="0" fontId="35" fillId="0" borderId="0" xfId="45"/>
    <xf numFmtId="0" fontId="0" fillId="0" borderId="0" xfId="0" applyAlignment="1">
      <alignment horizontal="center" wrapText="1"/>
    </xf>
    <xf numFmtId="0" fontId="0" fillId="0" borderId="0" xfId="0" applyAlignment="1">
      <alignment wrapText="1"/>
    </xf>
    <xf numFmtId="164" fontId="0" fillId="0" borderId="0" xfId="1" applyFont="1" applyFill="1" applyBorder="1" applyAlignment="1">
      <alignment wrapText="1"/>
    </xf>
    <xf numFmtId="0" fontId="2" fillId="0" borderId="0" xfId="0" applyFont="1" applyBorder="1" applyAlignment="1">
      <alignment wrapText="1"/>
    </xf>
    <xf numFmtId="165" fontId="0" fillId="44" borderId="0" xfId="1" applyNumberFormat="1" applyFont="1" applyFill="1" applyBorder="1"/>
    <xf numFmtId="165" fontId="0" fillId="4" borderId="0" xfId="1" applyNumberFormat="1" applyFont="1" applyFill="1" applyBorder="1"/>
    <xf numFmtId="10" fontId="34" fillId="6" borderId="0" xfId="2" applyNumberFormat="1" applyFont="1" applyFill="1" applyBorder="1"/>
    <xf numFmtId="0" fontId="36" fillId="0" borderId="0" xfId="1" applyNumberFormat="1" applyFont="1"/>
    <xf numFmtId="0" fontId="0" fillId="0" borderId="0" xfId="1" applyNumberFormat="1" applyFont="1"/>
    <xf numFmtId="165" fontId="0" fillId="46" borderId="0" xfId="1" applyNumberFormat="1" applyFont="1" applyFill="1" applyBorder="1"/>
    <xf numFmtId="0" fontId="0" fillId="0" borderId="0" xfId="0"/>
    <xf numFmtId="0" fontId="0" fillId="0" borderId="0" xfId="0" applyAlignment="1">
      <alignment wrapText="1"/>
    </xf>
    <xf numFmtId="0" fontId="2" fillId="0" borderId="0" xfId="0" applyFont="1"/>
    <xf numFmtId="10" fontId="34" fillId="6" borderId="0" xfId="2" applyNumberFormat="1" applyFont="1" applyFill="1"/>
    <xf numFmtId="0" fontId="0" fillId="0" borderId="0" xfId="1" applyNumberFormat="1" applyFont="1" applyAlignment="1">
      <alignment wrapText="1"/>
    </xf>
    <xf numFmtId="10" fontId="0" fillId="0" borderId="0" xfId="2" applyNumberFormat="1" applyFont="1"/>
    <xf numFmtId="165" fontId="0" fillId="45" borderId="0" xfId="1" applyNumberFormat="1" applyFont="1" applyFill="1"/>
    <xf numFmtId="0" fontId="33" fillId="45" borderId="0" xfId="0" applyFont="1" applyFill="1" applyAlignment="1">
      <alignment horizontal="center"/>
    </xf>
    <xf numFmtId="0" fontId="0" fillId="0" borderId="0" xfId="0" applyAlignment="1">
      <alignment horizontal="center" wrapText="1"/>
    </xf>
    <xf numFmtId="0" fontId="0" fillId="0" borderId="0" xfId="0" applyAlignment="1">
      <alignment wrapText="1"/>
    </xf>
    <xf numFmtId="0" fontId="0" fillId="0" borderId="19" xfId="0" applyBorder="1" applyAlignment="1">
      <alignment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erekening" xfId="13" builtinId="22" customBuiltin="1"/>
    <cellStyle name="Controlecel" xfId="15" builtinId="23" customBuiltin="1"/>
    <cellStyle name="Gekoppelde cel" xfId="14" builtinId="24" customBuiltin="1"/>
    <cellStyle name="Goed" xfId="8" builtinId="26" customBuiltin="1"/>
    <cellStyle name="Hyperlink" xfId="45" builtinId="8"/>
    <cellStyle name="Invoer" xfId="11" builtinId="20" customBuiltin="1"/>
    <cellStyle name="Komma" xfId="1" builtinId="3"/>
    <cellStyle name="Kop 1" xfId="4" builtinId="16" customBuiltin="1"/>
    <cellStyle name="Kop 2" xfId="5" builtinId="17" customBuiltin="1"/>
    <cellStyle name="Kop 3" xfId="6" builtinId="18" customBuiltin="1"/>
    <cellStyle name="Kop 4" xfId="7" builtinId="19" customBuiltin="1"/>
    <cellStyle name="Neutraal" xfId="10" builtinId="28" customBuiltin="1"/>
    <cellStyle name="Normal 2" xfId="44" xr:uid="{204B9BAA-D7A8-478B-AB97-D5EA291751D9}"/>
    <cellStyle name="Notitie" xfId="17" builtinId="10" customBuiltin="1"/>
    <cellStyle name="Ongeldig" xfId="9" builtinId="27" customBuiltin="1"/>
    <cellStyle name="Procent" xfId="2" builtinId="5"/>
    <cellStyle name="Standaard" xfId="0" builtinId="0"/>
    <cellStyle name="Titel" xfId="3" builtinId="15" customBuiltin="1"/>
    <cellStyle name="Totaal" xfId="19" builtinId="25" customBuiltin="1"/>
    <cellStyle name="Uitvoer" xfId="12" builtinId="21" customBuiltin="1"/>
    <cellStyle name="Verklarende tekst" xfId="18" builtinId="53" customBuiltin="1"/>
    <cellStyle name="Waarschuwingstekst" xfId="16" builtinId="11" customBuiltin="1"/>
  </cellStyles>
  <dxfs count="0"/>
  <tableStyles count="0" defaultTableStyle="TableStyleMedium2" defaultPivotStyle="PivotStyleLight16"/>
  <colors>
    <mruColors>
      <color rgb="FFCCB5F5"/>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ndredecoster.be/publication/betaalt-de-taxshift-zichzelf-terug/" TargetMode="External"/><Relationship Id="rId1" Type="http://schemas.openxmlformats.org/officeDocument/2006/relationships/hyperlink" Target="https://data-explorer.oecd.org/vis?lc=fr&amp;df%5bds%5d=DisseminateFinalDMZ&amp;df%5bid%5d=DSD_NASEC10%40DF_TABLE11&amp;df%5bag%5d=OECD.SDD.NAD&amp;df%5bvs%5d=1.0&amp;av=true&amp;pd=%2C&amp;dq=A.BEL.S13...OTE.....V..&amp;ly%5brw%5d=EXPENDITURE&amp;ly%5bcl%5d=TIME_PERIOD&amp;ly%5brs%5d=SECTOR&amp;to%5bTIME_PERIOD%5d=false&amp;lo=13&amp;lom=LASTNPERIODS&amp;vw=tb&amp;pg=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21BB-EEBC-4245-A1A6-BE4E2738FDA6}">
  <dimension ref="A1:AG142"/>
  <sheetViews>
    <sheetView topLeftCell="A103" zoomScale="90" zoomScaleNormal="90" workbookViewId="0">
      <pane xSplit="1" topLeftCell="B1" activePane="topRight" state="frozen"/>
      <selection activeCell="A7" sqref="A7"/>
      <selection pane="topRight" activeCell="Q131" sqref="Q131"/>
    </sheetView>
  </sheetViews>
  <sheetFormatPr defaultColWidth="11.42578125" defaultRowHeight="15" x14ac:dyDescent="0.25"/>
  <cols>
    <col min="1" max="1" width="42.42578125" customWidth="1"/>
    <col min="2" max="17" width="10.28515625" customWidth="1"/>
    <col min="18" max="18" width="19.28515625" bestFit="1" customWidth="1"/>
    <col min="19" max="21" width="13.140625" bestFit="1" customWidth="1"/>
  </cols>
  <sheetData>
    <row r="1" spans="1:33" ht="15" customHeight="1" x14ac:dyDescent="0.25">
      <c r="A1" s="108" t="s">
        <v>0</v>
      </c>
      <c r="B1" s="109" t="s">
        <v>1</v>
      </c>
      <c r="C1" s="110" t="s">
        <v>2</v>
      </c>
      <c r="D1" s="110" t="s">
        <v>3</v>
      </c>
      <c r="E1" s="110" t="s">
        <v>4</v>
      </c>
      <c r="F1" s="110" t="s">
        <v>5</v>
      </c>
      <c r="G1" s="110" t="s">
        <v>6</v>
      </c>
      <c r="H1" s="110" t="s">
        <v>7</v>
      </c>
      <c r="I1" s="110" t="s">
        <v>8</v>
      </c>
      <c r="J1" s="110" t="s">
        <v>9</v>
      </c>
      <c r="K1" s="110" t="s">
        <v>10</v>
      </c>
      <c r="L1" s="110" t="s">
        <v>11</v>
      </c>
      <c r="M1" s="110" t="s">
        <v>12</v>
      </c>
      <c r="N1" s="111" t="s">
        <v>13</v>
      </c>
      <c r="O1" s="113" t="s">
        <v>14</v>
      </c>
      <c r="P1" s="114" t="s">
        <v>15</v>
      </c>
    </row>
    <row r="2" spans="1:33" s="22" customFormat="1" x14ac:dyDescent="0.25">
      <c r="A2" s="36" t="s">
        <v>16</v>
      </c>
      <c r="B2" s="63">
        <v>365101</v>
      </c>
      <c r="C2" s="37">
        <v>379106</v>
      </c>
      <c r="D2" s="37">
        <v>387500</v>
      </c>
      <c r="E2" s="37">
        <v>392880</v>
      </c>
      <c r="F2" s="37">
        <v>403003</v>
      </c>
      <c r="G2" s="37">
        <v>416701</v>
      </c>
      <c r="H2" s="37">
        <v>430085</v>
      </c>
      <c r="I2" s="37">
        <v>445050</v>
      </c>
      <c r="J2" s="37">
        <v>460051</v>
      </c>
      <c r="K2" s="37">
        <v>478645</v>
      </c>
      <c r="L2" s="37">
        <v>459826</v>
      </c>
      <c r="M2" s="37">
        <v>502312</v>
      </c>
      <c r="N2" s="56">
        <v>554169</v>
      </c>
      <c r="O2" s="117">
        <f>(N2-B2)/B2</f>
        <v>0.51785122472959533</v>
      </c>
      <c r="P2" s="118">
        <f>(N2-K2)/K2</f>
        <v>0.15778708646282735</v>
      </c>
      <c r="Q2" s="115" t="s">
        <v>17</v>
      </c>
    </row>
    <row r="3" spans="1:33" x14ac:dyDescent="0.25">
      <c r="O3" s="119"/>
      <c r="P3" s="119"/>
    </row>
    <row r="4" spans="1:33" s="1" customFormat="1" x14ac:dyDescent="0.25">
      <c r="A4" s="6"/>
      <c r="B4" s="86">
        <v>2010</v>
      </c>
      <c r="C4" s="86">
        <v>2011</v>
      </c>
      <c r="D4" s="86">
        <v>2012</v>
      </c>
      <c r="E4" s="86">
        <v>2013</v>
      </c>
      <c r="F4" s="86">
        <v>2014</v>
      </c>
      <c r="G4" s="86">
        <v>2015</v>
      </c>
      <c r="H4" s="86">
        <v>2016</v>
      </c>
      <c r="I4" s="86">
        <v>2017</v>
      </c>
      <c r="J4" s="86">
        <v>2018</v>
      </c>
      <c r="K4" s="86">
        <v>2019</v>
      </c>
      <c r="L4" s="86">
        <v>2020</v>
      </c>
      <c r="M4" s="86">
        <v>2021</v>
      </c>
      <c r="N4" s="87">
        <v>2022</v>
      </c>
      <c r="O4" s="120" t="s">
        <v>14</v>
      </c>
      <c r="P4" s="121" t="s">
        <v>15</v>
      </c>
      <c r="Q4" s="115" t="s">
        <v>17</v>
      </c>
      <c r="T4" s="82"/>
      <c r="U4" s="82"/>
      <c r="V4" s="82"/>
      <c r="W4" s="82"/>
      <c r="X4" s="82"/>
      <c r="Y4" s="82"/>
      <c r="Z4" s="82"/>
      <c r="AA4" s="82"/>
      <c r="AB4" s="82"/>
      <c r="AC4" s="82"/>
      <c r="AD4" s="82"/>
      <c r="AE4" s="82"/>
      <c r="AF4" s="82"/>
      <c r="AG4" s="82"/>
    </row>
    <row r="5" spans="1:33" s="1" customFormat="1" x14ac:dyDescent="0.25">
      <c r="A5" s="85" t="s">
        <v>18</v>
      </c>
      <c r="B5" s="90">
        <f>SUM(B6:B11)</f>
        <v>180055</v>
      </c>
      <c r="C5" s="90">
        <f t="shared" ref="C5:N5" si="0">SUM(C6:C11)</f>
        <v>190709</v>
      </c>
      <c r="D5" s="90">
        <f t="shared" si="0"/>
        <v>200054</v>
      </c>
      <c r="E5" s="90">
        <f t="shared" si="0"/>
        <v>208175</v>
      </c>
      <c r="F5" s="90">
        <f t="shared" si="0"/>
        <v>211755</v>
      </c>
      <c r="G5" s="90">
        <f t="shared" si="0"/>
        <v>213793</v>
      </c>
      <c r="H5" s="90">
        <f t="shared" si="0"/>
        <v>218288</v>
      </c>
      <c r="I5" s="90">
        <f t="shared" si="0"/>
        <v>228518</v>
      </c>
      <c r="J5" s="90">
        <f t="shared" si="0"/>
        <v>236444</v>
      </c>
      <c r="K5" s="90">
        <f t="shared" si="0"/>
        <v>238901</v>
      </c>
      <c r="L5" s="90">
        <f t="shared" si="0"/>
        <v>229587</v>
      </c>
      <c r="M5" s="90">
        <f t="shared" si="0"/>
        <v>250813</v>
      </c>
      <c r="N5" s="91">
        <f t="shared" si="0"/>
        <v>276091</v>
      </c>
      <c r="O5" s="122">
        <v>0.504</v>
      </c>
      <c r="P5" s="123">
        <f t="shared" ref="P5:P11" si="1">(N5-K5)/K5</f>
        <v>0.15567117760076349</v>
      </c>
      <c r="T5" s="83"/>
      <c r="U5" s="82"/>
      <c r="V5" s="82"/>
      <c r="W5" s="82"/>
      <c r="X5" s="82"/>
      <c r="Y5" s="82"/>
      <c r="Z5" s="82"/>
      <c r="AA5" s="82"/>
      <c r="AB5" s="82"/>
      <c r="AC5" s="82"/>
      <c r="AD5" s="82"/>
      <c r="AE5" s="82"/>
      <c r="AF5" s="82"/>
      <c r="AG5" s="82"/>
    </row>
    <row r="6" spans="1:33" x14ac:dyDescent="0.25">
      <c r="A6" s="3" t="s">
        <v>19</v>
      </c>
      <c r="B6" s="88">
        <v>41108</v>
      </c>
      <c r="C6" s="88">
        <v>43344</v>
      </c>
      <c r="D6" s="88">
        <v>44479</v>
      </c>
      <c r="E6" s="88">
        <v>46131</v>
      </c>
      <c r="F6" s="88">
        <v>46935</v>
      </c>
      <c r="G6" s="88">
        <v>47161</v>
      </c>
      <c r="H6" s="88">
        <v>46849</v>
      </c>
      <c r="I6" s="88">
        <v>48804</v>
      </c>
      <c r="J6" s="88">
        <v>50271</v>
      </c>
      <c r="K6" s="88">
        <v>49979</v>
      </c>
      <c r="L6" s="88">
        <v>50905</v>
      </c>
      <c r="M6" s="88">
        <v>52836</v>
      </c>
      <c r="N6" s="89">
        <v>60343</v>
      </c>
      <c r="O6" s="122">
        <v>0.504</v>
      </c>
      <c r="P6" s="123">
        <f t="shared" si="1"/>
        <v>0.2073670941795554</v>
      </c>
      <c r="T6" s="82"/>
      <c r="U6" s="62"/>
      <c r="V6" s="62"/>
      <c r="W6" s="62"/>
      <c r="X6" s="62"/>
      <c r="Y6" s="62"/>
      <c r="Z6" s="62"/>
      <c r="AA6" s="62"/>
      <c r="AB6" s="62"/>
      <c r="AC6" s="62"/>
      <c r="AD6" s="62"/>
      <c r="AE6" s="62"/>
      <c r="AF6" s="62"/>
      <c r="AG6" s="62"/>
    </row>
    <row r="7" spans="1:33" x14ac:dyDescent="0.25">
      <c r="A7" s="3" t="s">
        <v>20</v>
      </c>
      <c r="B7" s="7">
        <v>51541</v>
      </c>
      <c r="C7" s="7">
        <v>54106</v>
      </c>
      <c r="D7" s="7">
        <v>56235</v>
      </c>
      <c r="E7" s="7">
        <v>57526</v>
      </c>
      <c r="F7" s="7">
        <v>58269</v>
      </c>
      <c r="G7" s="7">
        <v>59847</v>
      </c>
      <c r="H7" s="7">
        <v>59251</v>
      </c>
      <c r="I7" s="7">
        <v>60967</v>
      </c>
      <c r="J7" s="7">
        <v>62367</v>
      </c>
      <c r="K7" s="7">
        <v>64446</v>
      </c>
      <c r="L7" s="7">
        <v>63396</v>
      </c>
      <c r="M7" s="7">
        <v>66846</v>
      </c>
      <c r="N7" s="84">
        <v>73180</v>
      </c>
      <c r="O7" s="122">
        <v>1.504</v>
      </c>
      <c r="P7" s="123">
        <f t="shared" si="1"/>
        <v>0.13552431493032926</v>
      </c>
      <c r="T7" s="82"/>
      <c r="U7" s="62"/>
      <c r="V7" s="62"/>
      <c r="W7" s="62"/>
      <c r="X7" s="62"/>
      <c r="Y7" s="62"/>
      <c r="Z7" s="62"/>
      <c r="AA7" s="62"/>
      <c r="AB7" s="62"/>
      <c r="AC7" s="62"/>
      <c r="AD7" s="62"/>
      <c r="AE7" s="62"/>
      <c r="AF7" s="62"/>
      <c r="AG7" s="62"/>
    </row>
    <row r="8" spans="1:33" x14ac:dyDescent="0.25">
      <c r="A8" s="3" t="s">
        <v>21</v>
      </c>
      <c r="B8" s="7">
        <v>9249</v>
      </c>
      <c r="C8" s="7">
        <v>10673</v>
      </c>
      <c r="D8" s="7">
        <v>11626</v>
      </c>
      <c r="E8" s="7">
        <v>12192</v>
      </c>
      <c r="F8" s="7">
        <v>12585</v>
      </c>
      <c r="G8" s="7">
        <v>13644</v>
      </c>
      <c r="H8" s="7">
        <v>14640</v>
      </c>
      <c r="I8" s="7">
        <v>18098</v>
      </c>
      <c r="J8" s="7">
        <v>19788</v>
      </c>
      <c r="K8" s="7">
        <v>17730</v>
      </c>
      <c r="L8" s="7">
        <v>14942</v>
      </c>
      <c r="M8" s="7">
        <v>19094</v>
      </c>
      <c r="N8" s="84">
        <v>20951</v>
      </c>
      <c r="O8" s="122">
        <v>2.504</v>
      </c>
      <c r="P8" s="123">
        <f t="shared" si="1"/>
        <v>0.18166948674562888</v>
      </c>
      <c r="T8" s="82"/>
      <c r="U8" s="62"/>
      <c r="V8" s="62"/>
      <c r="W8" s="62"/>
      <c r="X8" s="62"/>
      <c r="Y8" s="62"/>
      <c r="Z8" s="62"/>
      <c r="AA8" s="62"/>
      <c r="AB8" s="62"/>
      <c r="AC8" s="62"/>
      <c r="AD8" s="62"/>
      <c r="AE8" s="62"/>
      <c r="AF8" s="62"/>
      <c r="AG8" s="62"/>
    </row>
    <row r="9" spans="1:33" x14ac:dyDescent="0.25">
      <c r="A9" s="3" t="s">
        <v>22</v>
      </c>
      <c r="B9" s="7">
        <v>13211</v>
      </c>
      <c r="C9" s="7">
        <v>14144</v>
      </c>
      <c r="D9" s="7">
        <v>15430</v>
      </c>
      <c r="E9" s="7">
        <v>17320</v>
      </c>
      <c r="F9" s="7">
        <v>17912</v>
      </c>
      <c r="G9" s="7">
        <v>17510</v>
      </c>
      <c r="H9" s="7">
        <v>17518</v>
      </c>
      <c r="I9" s="7">
        <v>17923</v>
      </c>
      <c r="J9" s="7">
        <v>18198</v>
      </c>
      <c r="K9" s="7">
        <v>18813</v>
      </c>
      <c r="L9" s="7">
        <v>17435</v>
      </c>
      <c r="M9" s="7">
        <v>20318</v>
      </c>
      <c r="N9" s="84">
        <v>22141</v>
      </c>
      <c r="O9" s="122">
        <v>3.504</v>
      </c>
      <c r="P9" s="123">
        <f t="shared" si="1"/>
        <v>0.17689895285175145</v>
      </c>
      <c r="T9" s="82"/>
      <c r="U9" s="62"/>
      <c r="V9" s="62"/>
      <c r="W9" s="62"/>
      <c r="X9" s="62"/>
      <c r="Y9" s="62"/>
      <c r="Z9" s="62"/>
      <c r="AA9" s="62"/>
      <c r="AB9" s="62"/>
      <c r="AC9" s="62"/>
      <c r="AD9" s="62"/>
      <c r="AE9" s="62"/>
      <c r="AF9" s="62"/>
      <c r="AG9" s="62"/>
    </row>
    <row r="10" spans="1:33" x14ac:dyDescent="0.25">
      <c r="A10" s="3" t="s">
        <v>23</v>
      </c>
      <c r="B10" s="7">
        <v>40335</v>
      </c>
      <c r="C10" s="7">
        <v>41502</v>
      </c>
      <c r="D10" s="7">
        <v>43912</v>
      </c>
      <c r="E10" s="7">
        <v>45920</v>
      </c>
      <c r="F10" s="7">
        <v>46537</v>
      </c>
      <c r="G10" s="7">
        <v>47041</v>
      </c>
      <c r="H10" s="7">
        <v>49368</v>
      </c>
      <c r="I10" s="7">
        <v>50787</v>
      </c>
      <c r="J10" s="7">
        <v>52934</v>
      </c>
      <c r="K10" s="7">
        <v>54281</v>
      </c>
      <c r="L10" s="7">
        <v>50558</v>
      </c>
      <c r="M10" s="7">
        <v>57235</v>
      </c>
      <c r="N10" s="84">
        <v>61199</v>
      </c>
      <c r="O10" s="122">
        <v>4.5039999999999996</v>
      </c>
      <c r="P10" s="123">
        <f t="shared" si="1"/>
        <v>0.1274479099500746</v>
      </c>
      <c r="T10" s="82"/>
      <c r="U10" s="62"/>
      <c r="V10" s="62"/>
      <c r="W10" s="62"/>
      <c r="X10" s="62"/>
      <c r="Y10" s="62"/>
      <c r="Z10" s="62"/>
      <c r="AA10" s="62"/>
      <c r="AB10" s="62"/>
      <c r="AC10" s="62"/>
      <c r="AD10" s="62"/>
      <c r="AE10" s="62"/>
      <c r="AF10" s="62"/>
      <c r="AG10" s="62"/>
    </row>
    <row r="11" spans="1:33" x14ac:dyDescent="0.25">
      <c r="A11" s="3" t="s">
        <v>24</v>
      </c>
      <c r="B11" s="7">
        <v>24611</v>
      </c>
      <c r="C11" s="7">
        <v>26940</v>
      </c>
      <c r="D11" s="7">
        <v>28372</v>
      </c>
      <c r="E11" s="7">
        <v>29086</v>
      </c>
      <c r="F11" s="7">
        <v>29517</v>
      </c>
      <c r="G11" s="7">
        <v>28590</v>
      </c>
      <c r="H11" s="7">
        <v>30662</v>
      </c>
      <c r="I11" s="7">
        <v>31939</v>
      </c>
      <c r="J11" s="7">
        <v>32886</v>
      </c>
      <c r="K11" s="7">
        <v>33652</v>
      </c>
      <c r="L11" s="7">
        <v>32351</v>
      </c>
      <c r="M11" s="7">
        <v>34484</v>
      </c>
      <c r="N11" s="84">
        <v>38277</v>
      </c>
      <c r="O11" s="124">
        <v>5.5039999999999996</v>
      </c>
      <c r="P11" s="125">
        <f t="shared" si="1"/>
        <v>0.13743611078093426</v>
      </c>
      <c r="T11" s="82"/>
      <c r="U11" s="62"/>
      <c r="V11" s="62"/>
      <c r="W11" s="62"/>
      <c r="X11" s="62"/>
      <c r="Y11" s="62"/>
      <c r="Z11" s="62"/>
      <c r="AA11" s="62"/>
      <c r="AB11" s="62"/>
      <c r="AC11" s="62"/>
      <c r="AD11" s="62"/>
      <c r="AE11" s="62"/>
      <c r="AF11" s="62"/>
      <c r="AG11" s="62"/>
    </row>
    <row r="12" spans="1:33" x14ac:dyDescent="0.25">
      <c r="B12" s="7"/>
      <c r="C12" s="7"/>
      <c r="D12" s="7"/>
      <c r="E12" s="7"/>
      <c r="F12" s="7"/>
      <c r="G12" s="7"/>
      <c r="H12" s="7"/>
      <c r="I12" s="7"/>
      <c r="J12" s="7"/>
      <c r="K12" s="7"/>
      <c r="N12" s="84"/>
      <c r="O12" s="126"/>
      <c r="P12" s="127"/>
    </row>
    <row r="13" spans="1:33" s="1" customFormat="1" x14ac:dyDescent="0.25">
      <c r="A13" s="5" t="s">
        <v>25</v>
      </c>
      <c r="B13" s="17">
        <v>195653.3</v>
      </c>
      <c r="C13" s="18">
        <v>207927.1</v>
      </c>
      <c r="D13" s="18">
        <v>218102.2</v>
      </c>
      <c r="E13" s="18">
        <v>220470.1</v>
      </c>
      <c r="F13" s="18">
        <v>224069.3</v>
      </c>
      <c r="G13" s="18">
        <v>223850.3</v>
      </c>
      <c r="H13" s="18">
        <v>228451.6</v>
      </c>
      <c r="I13" s="18">
        <v>231561</v>
      </c>
      <c r="J13" s="18">
        <v>240446.2</v>
      </c>
      <c r="K13" s="18">
        <v>248477.9</v>
      </c>
      <c r="L13" s="19">
        <v>270703.2</v>
      </c>
      <c r="M13" s="18">
        <v>278573.3</v>
      </c>
      <c r="N13" s="92">
        <v>294508.2</v>
      </c>
      <c r="O13" s="120" t="s">
        <v>14</v>
      </c>
      <c r="P13" s="121" t="s">
        <v>15</v>
      </c>
      <c r="Q13" s="115" t="s">
        <v>26</v>
      </c>
    </row>
    <row r="14" spans="1:33" x14ac:dyDescent="0.25">
      <c r="A14" s="3" t="s">
        <v>27</v>
      </c>
      <c r="B14" s="7">
        <v>17874.2</v>
      </c>
      <c r="C14" s="7">
        <v>18985</v>
      </c>
      <c r="D14" s="7">
        <v>19479.599999999999</v>
      </c>
      <c r="E14" s="7">
        <v>20165</v>
      </c>
      <c r="F14" s="7">
        <v>20128</v>
      </c>
      <c r="G14" s="7">
        <v>20508</v>
      </c>
      <c r="H14" s="7">
        <v>21637</v>
      </c>
      <c r="I14" s="7">
        <v>20542</v>
      </c>
      <c r="J14" s="7">
        <v>21914</v>
      </c>
      <c r="K14" s="7">
        <v>22644.400000000001</v>
      </c>
      <c r="L14" s="7">
        <v>24232.9</v>
      </c>
      <c r="M14" s="7">
        <v>25931.200000000001</v>
      </c>
      <c r="N14" s="84">
        <v>26891.599999999999</v>
      </c>
      <c r="O14" s="122">
        <v>0.504</v>
      </c>
      <c r="P14" s="123">
        <f t="shared" ref="P14:P24" si="2">(N14-K14)/K14</f>
        <v>0.18756072141456592</v>
      </c>
    </row>
    <row r="15" spans="1:33" x14ac:dyDescent="0.25">
      <c r="A15" s="3" t="s">
        <v>28</v>
      </c>
      <c r="B15" s="11">
        <v>13506.6</v>
      </c>
      <c r="C15" s="12">
        <v>13997.3</v>
      </c>
      <c r="D15" s="12">
        <v>14360.7</v>
      </c>
      <c r="E15" s="12">
        <v>13735.4</v>
      </c>
      <c r="F15" s="12">
        <v>13793.4</v>
      </c>
      <c r="G15" s="12">
        <v>12913.9</v>
      </c>
      <c r="H15" s="12">
        <v>12458.7</v>
      </c>
      <c r="I15" s="12">
        <v>11362.8</v>
      </c>
      <c r="J15" s="12">
        <v>10648.2</v>
      </c>
      <c r="K15" s="12">
        <v>10262.9</v>
      </c>
      <c r="L15" s="12">
        <v>9832.1</v>
      </c>
      <c r="M15" s="12">
        <v>9295.7999999999993</v>
      </c>
      <c r="N15" s="93">
        <v>9208.1</v>
      </c>
      <c r="O15" s="128">
        <v>-0.32</v>
      </c>
      <c r="P15" s="123">
        <f t="shared" si="2"/>
        <v>-0.10277796724122805</v>
      </c>
    </row>
    <row r="16" spans="1:33" x14ac:dyDescent="0.25">
      <c r="A16" s="3" t="s">
        <v>29</v>
      </c>
      <c r="B16" s="13">
        <v>3529.1</v>
      </c>
      <c r="C16" s="14">
        <v>3561</v>
      </c>
      <c r="D16" s="14">
        <v>3574.6</v>
      </c>
      <c r="E16" s="14">
        <v>3630.9</v>
      </c>
      <c r="F16" s="14">
        <v>3530</v>
      </c>
      <c r="G16" s="14">
        <v>3450</v>
      </c>
      <c r="H16" s="14">
        <v>3457.5</v>
      </c>
      <c r="I16" s="14">
        <v>3520.7</v>
      </c>
      <c r="J16" s="14">
        <v>3481.2</v>
      </c>
      <c r="K16" s="14">
        <v>3769.5</v>
      </c>
      <c r="L16" s="14">
        <v>4138.8</v>
      </c>
      <c r="M16" s="14">
        <v>4452.8</v>
      </c>
      <c r="N16" s="94">
        <v>5439.4</v>
      </c>
      <c r="O16" s="129">
        <v>0.54100000000000004</v>
      </c>
      <c r="P16" s="123">
        <f t="shared" si="2"/>
        <v>0.44300305080249358</v>
      </c>
    </row>
    <row r="17" spans="1:24" x14ac:dyDescent="0.25">
      <c r="A17" s="3" t="s">
        <v>30</v>
      </c>
      <c r="B17" s="15">
        <v>6734.7</v>
      </c>
      <c r="C17" s="16">
        <v>6969.1</v>
      </c>
      <c r="D17" s="16">
        <v>7201.9</v>
      </c>
      <c r="E17" s="16">
        <v>7344.1</v>
      </c>
      <c r="F17" s="16">
        <v>7371.8</v>
      </c>
      <c r="G17" s="16">
        <v>7166.7</v>
      </c>
      <c r="H17" s="16">
        <v>7298</v>
      </c>
      <c r="I17" s="16">
        <v>7512.9</v>
      </c>
      <c r="J17" s="16">
        <v>7965.6</v>
      </c>
      <c r="K17" s="16">
        <v>8087.1</v>
      </c>
      <c r="L17" s="16">
        <v>8313.2000000000007</v>
      </c>
      <c r="M17" s="16">
        <v>8737.6</v>
      </c>
      <c r="N17" s="95">
        <v>9651.2000000000007</v>
      </c>
      <c r="O17" s="130">
        <v>0.433</v>
      </c>
      <c r="P17" s="123">
        <f t="shared" si="2"/>
        <v>0.19340678364308594</v>
      </c>
    </row>
    <row r="18" spans="1:24" x14ac:dyDescent="0.25">
      <c r="A18" s="3" t="s">
        <v>31</v>
      </c>
      <c r="B18" s="15">
        <v>24724.5</v>
      </c>
      <c r="C18" s="16">
        <v>28348.400000000001</v>
      </c>
      <c r="D18" s="16">
        <v>30117.200000000001</v>
      </c>
      <c r="E18" s="16">
        <v>27645.4</v>
      </c>
      <c r="F18" s="16">
        <v>29686.5</v>
      </c>
      <c r="G18" s="16">
        <v>28587</v>
      </c>
      <c r="H18" s="16">
        <v>28737.7</v>
      </c>
      <c r="I18" s="16">
        <v>28643.599999999999</v>
      </c>
      <c r="J18" s="16">
        <v>30633.3</v>
      </c>
      <c r="K18" s="16">
        <v>31856.3</v>
      </c>
      <c r="L18" s="16">
        <v>35813</v>
      </c>
      <c r="M18" s="16">
        <v>35603.5</v>
      </c>
      <c r="N18" s="95">
        <v>35393.9</v>
      </c>
      <c r="O18" s="130">
        <v>0.43</v>
      </c>
      <c r="P18" s="131">
        <f t="shared" si="2"/>
        <v>0.11104867796950689</v>
      </c>
      <c r="Q18" s="43"/>
      <c r="R18" s="43"/>
      <c r="S18" s="43"/>
      <c r="T18" s="43"/>
      <c r="U18" s="43"/>
      <c r="V18" s="43"/>
      <c r="W18" s="43"/>
    </row>
    <row r="19" spans="1:24" s="22" customFormat="1" x14ac:dyDescent="0.25">
      <c r="A19" s="21" t="s">
        <v>32</v>
      </c>
      <c r="B19" s="15">
        <v>4441.5</v>
      </c>
      <c r="C19" s="16">
        <v>5679.3</v>
      </c>
      <c r="D19" s="16">
        <v>6086.4</v>
      </c>
      <c r="E19" s="16">
        <v>6058.7</v>
      </c>
      <c r="F19" s="16">
        <v>5492.6</v>
      </c>
      <c r="G19" s="16">
        <v>5271.2</v>
      </c>
      <c r="H19" s="16">
        <v>5058.7</v>
      </c>
      <c r="I19" s="16">
        <v>5590.5</v>
      </c>
      <c r="J19" s="16">
        <v>5912.2</v>
      </c>
      <c r="K19" s="16">
        <v>6276.5</v>
      </c>
      <c r="L19" s="16">
        <v>6533.5</v>
      </c>
      <c r="M19" s="16">
        <v>6792</v>
      </c>
      <c r="N19" s="95">
        <v>6833.7</v>
      </c>
      <c r="O19" s="130">
        <v>0.53800000000000003</v>
      </c>
      <c r="P19" s="131">
        <f t="shared" si="2"/>
        <v>8.8775591492073577E-2</v>
      </c>
      <c r="Q19" s="62"/>
      <c r="R19" s="62"/>
      <c r="S19" s="62"/>
      <c r="T19" s="62"/>
      <c r="U19" s="62"/>
      <c r="V19" s="62"/>
      <c r="W19" s="62"/>
    </row>
    <row r="20" spans="1:24" x14ac:dyDescent="0.25">
      <c r="A20" s="3" t="s">
        <v>33</v>
      </c>
      <c r="B20" s="15">
        <v>1602.5</v>
      </c>
      <c r="C20" s="16">
        <v>1221.7</v>
      </c>
      <c r="D20" s="16">
        <v>1583.4</v>
      </c>
      <c r="E20" s="16">
        <v>1484.9</v>
      </c>
      <c r="F20" s="16">
        <v>1439.3</v>
      </c>
      <c r="G20" s="16">
        <v>1178.8</v>
      </c>
      <c r="H20" s="16">
        <v>1415.7</v>
      </c>
      <c r="I20" s="16">
        <v>1347.4</v>
      </c>
      <c r="J20" s="16">
        <v>1565.5</v>
      </c>
      <c r="K20" s="16">
        <v>1687.1</v>
      </c>
      <c r="L20" s="16">
        <v>1761.5</v>
      </c>
      <c r="M20" s="16">
        <v>1824.1</v>
      </c>
      <c r="N20" s="95">
        <v>2015.8</v>
      </c>
      <c r="O20" s="130">
        <v>0.25700000000000001</v>
      </c>
      <c r="P20" s="131">
        <f t="shared" si="2"/>
        <v>0.19483136743524396</v>
      </c>
      <c r="Q20" s="43"/>
      <c r="R20" s="43"/>
      <c r="S20" s="43"/>
      <c r="T20" s="43"/>
      <c r="U20" s="43"/>
      <c r="V20" s="43"/>
      <c r="W20" s="43"/>
    </row>
    <row r="21" spans="1:24" x14ac:dyDescent="0.25">
      <c r="A21" s="3" t="s">
        <v>34</v>
      </c>
      <c r="B21" s="15">
        <v>28164.2</v>
      </c>
      <c r="C21" s="16">
        <v>29086.799999999999</v>
      </c>
      <c r="D21" s="16">
        <v>30647.3</v>
      </c>
      <c r="E21" s="16">
        <v>31489.1</v>
      </c>
      <c r="F21" s="16">
        <v>32369.3</v>
      </c>
      <c r="G21" s="16">
        <v>32639.4</v>
      </c>
      <c r="H21" s="16">
        <v>32788.800000000003</v>
      </c>
      <c r="I21" s="16">
        <v>33787.699999999997</v>
      </c>
      <c r="J21" s="16">
        <v>35116.6</v>
      </c>
      <c r="K21" s="16">
        <v>36353.199999999997</v>
      </c>
      <c r="L21" s="16">
        <v>40151</v>
      </c>
      <c r="M21" s="16">
        <v>43435.6</v>
      </c>
      <c r="N21" s="95">
        <v>44951.9</v>
      </c>
      <c r="O21" s="130">
        <v>0.59599999999999997</v>
      </c>
      <c r="P21" s="123">
        <f t="shared" si="2"/>
        <v>0.23653213472266554</v>
      </c>
    </row>
    <row r="22" spans="1:24" x14ac:dyDescent="0.25">
      <c r="A22" s="3" t="s">
        <v>35</v>
      </c>
      <c r="B22" s="15">
        <v>4670.3</v>
      </c>
      <c r="C22" s="16">
        <v>4887.7</v>
      </c>
      <c r="D22" s="16">
        <v>5286.4</v>
      </c>
      <c r="E22" s="16">
        <v>5091.6000000000004</v>
      </c>
      <c r="F22" s="16">
        <v>5159.3999999999996</v>
      </c>
      <c r="G22" s="16">
        <v>5054.8999999999996</v>
      </c>
      <c r="H22" s="16">
        <v>5397.3</v>
      </c>
      <c r="I22" s="16">
        <v>5543.4</v>
      </c>
      <c r="J22" s="16">
        <v>5988.2</v>
      </c>
      <c r="K22" s="16">
        <v>6092.3</v>
      </c>
      <c r="L22" s="16">
        <v>5816.2</v>
      </c>
      <c r="M22" s="16">
        <v>6036</v>
      </c>
      <c r="N22" s="95">
        <v>6853.2</v>
      </c>
      <c r="O22" s="130">
        <v>0.46739999999999998</v>
      </c>
      <c r="P22" s="123">
        <f t="shared" si="2"/>
        <v>0.12489535971636322</v>
      </c>
    </row>
    <row r="23" spans="1:24" x14ac:dyDescent="0.25">
      <c r="A23" s="3" t="s">
        <v>36</v>
      </c>
      <c r="B23" s="15">
        <v>21936.3</v>
      </c>
      <c r="C23" s="16">
        <v>23355.9</v>
      </c>
      <c r="D23" s="16">
        <v>24158.2</v>
      </c>
      <c r="E23" s="16">
        <v>25044.7</v>
      </c>
      <c r="F23" s="16">
        <v>25428.9</v>
      </c>
      <c r="G23" s="16">
        <v>26282.2</v>
      </c>
      <c r="H23" s="16">
        <v>26728.2</v>
      </c>
      <c r="I23" s="16">
        <v>27742.3</v>
      </c>
      <c r="J23" s="16">
        <v>28571.7</v>
      </c>
      <c r="K23" s="16">
        <v>29333.3</v>
      </c>
      <c r="L23" s="16">
        <v>30227.7</v>
      </c>
      <c r="M23" s="16">
        <v>31450.7</v>
      </c>
      <c r="N23" s="95">
        <v>34726.5</v>
      </c>
      <c r="O23" s="130">
        <v>0.58299999999999996</v>
      </c>
      <c r="P23" s="123">
        <f t="shared" si="2"/>
        <v>0.18385929984011348</v>
      </c>
    </row>
    <row r="24" spans="1:24" x14ac:dyDescent="0.25">
      <c r="A24" s="3" t="s">
        <v>37</v>
      </c>
      <c r="B24" s="15">
        <v>68469.2</v>
      </c>
      <c r="C24" s="16">
        <v>71834.8</v>
      </c>
      <c r="D24" s="16">
        <v>75606.399999999994</v>
      </c>
      <c r="E24" s="16">
        <v>78779.899999999994</v>
      </c>
      <c r="F24" s="16">
        <v>79670</v>
      </c>
      <c r="G24" s="16">
        <v>80798.100000000006</v>
      </c>
      <c r="H24" s="16">
        <v>83473.8</v>
      </c>
      <c r="I24" s="16">
        <v>85967.3</v>
      </c>
      <c r="J24" s="16">
        <v>88650.8</v>
      </c>
      <c r="K24" s="16">
        <v>92115.199999999997</v>
      </c>
      <c r="L24" s="16">
        <v>103883.4</v>
      </c>
      <c r="M24" s="16">
        <v>105013.9</v>
      </c>
      <c r="N24" s="95">
        <v>112543</v>
      </c>
      <c r="O24" s="130">
        <v>0.64300000000000002</v>
      </c>
      <c r="P24" s="123">
        <f t="shared" si="2"/>
        <v>0.22176361773084141</v>
      </c>
    </row>
    <row r="25" spans="1:24" x14ac:dyDescent="0.25">
      <c r="A25" s="81" t="s">
        <v>26</v>
      </c>
      <c r="B25" s="2"/>
      <c r="O25" s="119"/>
      <c r="P25" s="119"/>
    </row>
    <row r="26" spans="1:24" x14ac:dyDescent="0.25">
      <c r="A26" s="4" t="s">
        <v>38</v>
      </c>
      <c r="B26" s="7">
        <v>-14609</v>
      </c>
      <c r="C26" s="7">
        <v>-15889</v>
      </c>
      <c r="D26" s="7">
        <v>-16409</v>
      </c>
      <c r="E26" s="7">
        <v>-12295</v>
      </c>
      <c r="F26" s="7">
        <v>-12315</v>
      </c>
      <c r="G26" s="7">
        <v>-10058</v>
      </c>
      <c r="H26" s="7">
        <v>-10164</v>
      </c>
      <c r="I26" s="7">
        <v>-3044</v>
      </c>
      <c r="J26" s="7">
        <v>-4002</v>
      </c>
      <c r="K26" s="7">
        <v>-9302</v>
      </c>
      <c r="L26" s="7">
        <v>-41259</v>
      </c>
      <c r="M26" s="7">
        <v>-27932</v>
      </c>
      <c r="N26" s="95">
        <v>-21624</v>
      </c>
      <c r="O26" s="130">
        <f>(N26-B26)/B26</f>
        <v>0.48018344855910738</v>
      </c>
      <c r="P26" s="130">
        <f>(N26-K26)/K26</f>
        <v>1.3246613631477102</v>
      </c>
      <c r="Q26" s="115" t="s">
        <v>17</v>
      </c>
    </row>
    <row r="27" spans="1:24" ht="30" x14ac:dyDescent="0.25">
      <c r="A27" s="116" t="s">
        <v>39</v>
      </c>
      <c r="B27" s="8">
        <v>341610</v>
      </c>
      <c r="C27" s="8">
        <v>363840</v>
      </c>
      <c r="D27" s="8">
        <v>365150</v>
      </c>
      <c r="E27" s="8">
        <v>371730</v>
      </c>
      <c r="F27" s="8">
        <v>380900</v>
      </c>
      <c r="G27" s="8">
        <v>389860</v>
      </c>
      <c r="H27" s="8">
        <v>405180</v>
      </c>
      <c r="I27" s="8">
        <v>385920</v>
      </c>
      <c r="J27" s="8">
        <v>389080</v>
      </c>
      <c r="K27" s="8">
        <v>393850</v>
      </c>
      <c r="L27" s="8">
        <v>424770</v>
      </c>
      <c r="M27" s="8">
        <v>453250</v>
      </c>
      <c r="N27" s="8">
        <v>470612</v>
      </c>
      <c r="O27" s="150" t="s">
        <v>40</v>
      </c>
      <c r="P27" s="150" t="s">
        <v>41</v>
      </c>
      <c r="Q27" s="115" t="s">
        <v>42</v>
      </c>
    </row>
    <row r="28" spans="1:24" x14ac:dyDescent="0.25">
      <c r="A28" s="9"/>
      <c r="B28" s="43"/>
      <c r="C28" s="96"/>
      <c r="D28" s="96"/>
      <c r="E28" s="96"/>
      <c r="F28" s="96"/>
      <c r="G28" s="96"/>
      <c r="H28" s="96"/>
      <c r="I28" s="96"/>
      <c r="J28" s="96"/>
      <c r="K28" s="96"/>
      <c r="L28" s="96"/>
      <c r="M28" s="96"/>
      <c r="N28" s="96"/>
      <c r="O28" s="97"/>
      <c r="P28" s="98"/>
      <c r="Q28" s="43"/>
      <c r="R28" s="43"/>
      <c r="S28" s="43"/>
      <c r="T28" s="43"/>
      <c r="U28" s="43"/>
      <c r="V28" s="43"/>
      <c r="W28" s="43"/>
    </row>
    <row r="29" spans="1:24" ht="18.75" x14ac:dyDescent="0.3">
      <c r="A29" s="132" t="s">
        <v>43</v>
      </c>
      <c r="B29" s="43"/>
      <c r="C29" s="96"/>
      <c r="D29" s="96"/>
      <c r="E29" s="96"/>
      <c r="F29" s="96"/>
      <c r="G29" s="96"/>
      <c r="H29" s="96"/>
      <c r="I29" s="96"/>
      <c r="J29" s="96"/>
      <c r="K29" s="96"/>
      <c r="L29" s="96"/>
      <c r="M29" s="96"/>
      <c r="N29" s="96"/>
      <c r="O29" s="97"/>
      <c r="P29" s="98"/>
      <c r="Q29" s="43"/>
      <c r="R29" s="43"/>
      <c r="S29" s="43"/>
      <c r="T29" s="43"/>
      <c r="U29" s="43"/>
      <c r="V29" s="43"/>
      <c r="W29" s="43"/>
    </row>
    <row r="30" spans="1:24" x14ac:dyDescent="0.25">
      <c r="B30" s="43"/>
      <c r="C30" s="43"/>
      <c r="D30" s="43"/>
      <c r="E30" s="43"/>
      <c r="F30" s="43"/>
      <c r="G30" s="43"/>
      <c r="H30" s="43"/>
      <c r="I30" s="43"/>
      <c r="J30" s="43"/>
      <c r="K30" s="43"/>
      <c r="L30" s="43"/>
      <c r="M30" s="43"/>
      <c r="N30" s="43"/>
      <c r="O30" s="43"/>
      <c r="P30" s="43"/>
      <c r="Q30" s="43"/>
      <c r="R30" s="99"/>
      <c r="S30" s="99"/>
      <c r="T30" s="99"/>
      <c r="U30" s="99"/>
      <c r="V30" s="99"/>
      <c r="W30" s="99"/>
    </row>
    <row r="31" spans="1:24" ht="15" customHeight="1" x14ac:dyDescent="0.25">
      <c r="A31" s="108"/>
      <c r="B31" s="109" t="s">
        <v>1</v>
      </c>
      <c r="C31" s="110" t="s">
        <v>2</v>
      </c>
      <c r="D31" s="110" t="s">
        <v>3</v>
      </c>
      <c r="E31" s="110" t="s">
        <v>4</v>
      </c>
      <c r="F31" s="110" t="s">
        <v>5</v>
      </c>
      <c r="G31" s="110" t="s">
        <v>6</v>
      </c>
      <c r="H31" s="110" t="s">
        <v>7</v>
      </c>
      <c r="I31" s="110" t="s">
        <v>8</v>
      </c>
      <c r="J31" s="110" t="s">
        <v>9</v>
      </c>
      <c r="K31" s="110" t="s">
        <v>10</v>
      </c>
      <c r="L31" s="110" t="s">
        <v>11</v>
      </c>
      <c r="M31" s="110" t="s">
        <v>12</v>
      </c>
      <c r="N31" s="111" t="s">
        <v>13</v>
      </c>
      <c r="O31" s="112" t="s">
        <v>44</v>
      </c>
      <c r="P31" s="133" t="s">
        <v>45</v>
      </c>
      <c r="Q31" t="s">
        <v>26</v>
      </c>
      <c r="X31" s="43"/>
    </row>
    <row r="32" spans="1:24" s="1" customFormat="1" x14ac:dyDescent="0.25">
      <c r="A32" s="23" t="s">
        <v>46</v>
      </c>
      <c r="B32" s="64">
        <v>195653.3</v>
      </c>
      <c r="C32" s="26">
        <v>207927.1</v>
      </c>
      <c r="D32" s="26">
        <v>218102.2</v>
      </c>
      <c r="E32" s="26">
        <v>220470.1</v>
      </c>
      <c r="F32" s="26">
        <v>224069.3</v>
      </c>
      <c r="G32" s="26">
        <v>223850.3</v>
      </c>
      <c r="H32" s="26">
        <v>228451.6</v>
      </c>
      <c r="I32" s="26">
        <v>231561</v>
      </c>
      <c r="J32" s="26">
        <v>240446.2</v>
      </c>
      <c r="K32" s="26">
        <v>248477.9</v>
      </c>
      <c r="L32" s="26">
        <v>270703.2</v>
      </c>
      <c r="M32" s="26">
        <v>278573.3</v>
      </c>
      <c r="N32" s="57">
        <v>294508.2</v>
      </c>
      <c r="O32" s="20">
        <f t="shared" ref="O32:O63" si="3">(N32-B32)/B32</f>
        <v>0.50525546975185198</v>
      </c>
      <c r="P32" s="20">
        <f t="shared" ref="P32:P63" si="4">(N32-K32)/K32</f>
        <v>0.18524907044046984</v>
      </c>
      <c r="Q32" s="10" t="s">
        <v>47</v>
      </c>
      <c r="R32" s="100"/>
      <c r="S32" s="100"/>
      <c r="T32" s="100"/>
      <c r="U32" s="100"/>
      <c r="V32" s="100"/>
      <c r="W32" s="100"/>
      <c r="X32" s="100"/>
    </row>
    <row r="33" spans="1:24" s="80" customFormat="1" x14ac:dyDescent="0.25">
      <c r="A33" s="27" t="s">
        <v>48</v>
      </c>
      <c r="B33" s="65">
        <v>31380.799999999999</v>
      </c>
      <c r="C33" s="28">
        <v>32982.300000000003</v>
      </c>
      <c r="D33" s="28">
        <v>33840.300000000003</v>
      </c>
      <c r="E33" s="28">
        <v>33900.9</v>
      </c>
      <c r="F33" s="28">
        <v>33921.599999999999</v>
      </c>
      <c r="G33" s="28">
        <v>33422.199999999997</v>
      </c>
      <c r="H33" s="28">
        <v>34096</v>
      </c>
      <c r="I33" s="28">
        <v>31905.3</v>
      </c>
      <c r="J33" s="28">
        <v>32561.1</v>
      </c>
      <c r="K33" s="28">
        <v>32907.300000000003</v>
      </c>
      <c r="L33" s="28">
        <v>34065</v>
      </c>
      <c r="M33" s="28">
        <v>35227</v>
      </c>
      <c r="N33" s="58">
        <v>36099.699999999997</v>
      </c>
      <c r="O33" s="29">
        <f t="shared" si="3"/>
        <v>0.15037538877275269</v>
      </c>
      <c r="P33" s="29">
        <f t="shared" si="4"/>
        <v>9.7011909211633704E-2</v>
      </c>
      <c r="R33" s="82"/>
      <c r="S33" s="82"/>
      <c r="T33" s="82"/>
      <c r="U33" s="82"/>
      <c r="V33" s="82"/>
      <c r="W33" s="82"/>
      <c r="X33" s="82"/>
    </row>
    <row r="34" spans="1:24" ht="30" x14ac:dyDescent="0.25">
      <c r="A34" s="24" t="s">
        <v>49</v>
      </c>
      <c r="B34" s="66">
        <v>9266.2999999999993</v>
      </c>
      <c r="C34" s="25">
        <v>9845.4</v>
      </c>
      <c r="D34" s="25">
        <v>10021</v>
      </c>
      <c r="E34" s="25">
        <v>10229.299999999999</v>
      </c>
      <c r="F34" s="25">
        <v>9756.2000000000007</v>
      </c>
      <c r="G34" s="25">
        <v>10063.1</v>
      </c>
      <c r="H34" s="25">
        <v>10860.4</v>
      </c>
      <c r="I34" s="25">
        <v>9260.4</v>
      </c>
      <c r="J34" s="25">
        <v>10211.5</v>
      </c>
      <c r="K34" s="25">
        <v>10463.5</v>
      </c>
      <c r="L34" s="25">
        <v>11363.1</v>
      </c>
      <c r="M34" s="25">
        <v>12193.2</v>
      </c>
      <c r="N34" s="32">
        <v>12346.2</v>
      </c>
      <c r="O34" s="20">
        <f t="shared" si="3"/>
        <v>0.33237646093910211</v>
      </c>
      <c r="P34" s="20">
        <f t="shared" si="4"/>
        <v>0.17993023366942235</v>
      </c>
      <c r="R34" s="43"/>
      <c r="S34" s="43"/>
      <c r="T34" s="43"/>
      <c r="U34" s="43"/>
      <c r="V34" s="43"/>
      <c r="W34" s="43"/>
      <c r="X34" s="43"/>
    </row>
    <row r="35" spans="1:24" x14ac:dyDescent="0.25">
      <c r="A35" s="24" t="s">
        <v>50</v>
      </c>
      <c r="B35" s="66">
        <v>1131.5999999999999</v>
      </c>
      <c r="C35" s="25">
        <v>1319.9</v>
      </c>
      <c r="D35" s="25">
        <v>1001.3</v>
      </c>
      <c r="E35" s="25">
        <v>1021.5</v>
      </c>
      <c r="F35" s="25">
        <v>1064.3</v>
      </c>
      <c r="G35" s="25">
        <v>975.8</v>
      </c>
      <c r="H35" s="25">
        <v>1041.3</v>
      </c>
      <c r="I35" s="25">
        <v>1034.2</v>
      </c>
      <c r="J35" s="25">
        <v>1046.5999999999999</v>
      </c>
      <c r="K35" s="25">
        <v>1089.3</v>
      </c>
      <c r="L35" s="25">
        <v>1215.5999999999999</v>
      </c>
      <c r="M35" s="25">
        <v>1281.8</v>
      </c>
      <c r="N35" s="32">
        <v>1351.4</v>
      </c>
      <c r="O35" s="20">
        <f t="shared" si="3"/>
        <v>0.19423824673029358</v>
      </c>
      <c r="P35" s="20">
        <f t="shared" si="4"/>
        <v>0.24061323785917577</v>
      </c>
      <c r="R35" s="43"/>
      <c r="S35" s="43"/>
      <c r="T35" s="43"/>
      <c r="U35" s="43"/>
      <c r="V35" s="43"/>
      <c r="W35" s="43"/>
      <c r="X35" s="43"/>
    </row>
    <row r="36" spans="1:24" x14ac:dyDescent="0.25">
      <c r="A36" s="24" t="s">
        <v>51</v>
      </c>
      <c r="B36" s="66">
        <v>3424.4</v>
      </c>
      <c r="C36" s="25">
        <v>3654.1</v>
      </c>
      <c r="D36" s="25">
        <v>3803</v>
      </c>
      <c r="E36" s="25">
        <v>4041</v>
      </c>
      <c r="F36" s="25">
        <v>4227.1000000000004</v>
      </c>
      <c r="G36" s="25">
        <v>4227.2</v>
      </c>
      <c r="H36" s="25">
        <v>4371.3999999999996</v>
      </c>
      <c r="I36" s="25">
        <v>4966.2</v>
      </c>
      <c r="J36" s="25">
        <v>5275.7</v>
      </c>
      <c r="K36" s="25">
        <v>5558.8</v>
      </c>
      <c r="L36" s="25">
        <v>5980.5</v>
      </c>
      <c r="M36" s="25">
        <v>6480</v>
      </c>
      <c r="N36" s="32">
        <v>6731.4</v>
      </c>
      <c r="O36" s="20">
        <f t="shared" si="3"/>
        <v>0.96571662188996599</v>
      </c>
      <c r="P36" s="20">
        <f t="shared" si="4"/>
        <v>0.21094480823199241</v>
      </c>
      <c r="R36" s="43"/>
      <c r="S36" s="43"/>
      <c r="T36" s="43"/>
      <c r="U36" s="43"/>
      <c r="V36" s="43"/>
      <c r="W36" s="43"/>
      <c r="X36" s="43"/>
    </row>
    <row r="37" spans="1:24" x14ac:dyDescent="0.25">
      <c r="A37" s="24" t="s">
        <v>52</v>
      </c>
      <c r="B37" s="66">
        <v>3918.5</v>
      </c>
      <c r="C37" s="25">
        <v>3999.1</v>
      </c>
      <c r="D37" s="25">
        <v>4480.1000000000004</v>
      </c>
      <c r="E37" s="25">
        <v>4684.7</v>
      </c>
      <c r="F37" s="25">
        <v>4904.3</v>
      </c>
      <c r="G37" s="25">
        <v>5001.3999999999996</v>
      </c>
      <c r="H37" s="25">
        <v>5155</v>
      </c>
      <c r="I37" s="25">
        <v>5154.3999999999996</v>
      </c>
      <c r="J37" s="25">
        <v>5203.2</v>
      </c>
      <c r="K37" s="25">
        <v>5353.1</v>
      </c>
      <c r="L37" s="25">
        <v>5505.2</v>
      </c>
      <c r="M37" s="25">
        <v>5808.7</v>
      </c>
      <c r="N37" s="32">
        <v>6208.8</v>
      </c>
      <c r="O37" s="20">
        <f t="shared" si="3"/>
        <v>0.58448385861936969</v>
      </c>
      <c r="P37" s="20">
        <f t="shared" si="4"/>
        <v>0.1598513011152416</v>
      </c>
      <c r="R37" s="43"/>
      <c r="S37" s="43"/>
      <c r="T37" s="43"/>
      <c r="U37" s="43"/>
      <c r="V37" s="43"/>
      <c r="W37" s="43"/>
      <c r="X37" s="43"/>
    </row>
    <row r="38" spans="1:24" ht="30" x14ac:dyDescent="0.25">
      <c r="A38" s="24" t="s">
        <v>53</v>
      </c>
      <c r="B38" s="66">
        <v>56.4</v>
      </c>
      <c r="C38" s="25">
        <v>61.8</v>
      </c>
      <c r="D38" s="25">
        <v>50.8</v>
      </c>
      <c r="E38" s="25">
        <v>48.7</v>
      </c>
      <c r="F38" s="25">
        <v>58</v>
      </c>
      <c r="G38" s="25">
        <v>138.30000000000001</v>
      </c>
      <c r="H38" s="25">
        <v>102.4</v>
      </c>
      <c r="I38" s="25">
        <v>42.3</v>
      </c>
      <c r="J38" s="25">
        <v>43</v>
      </c>
      <c r="K38" s="25">
        <v>55.3</v>
      </c>
      <c r="L38" s="25">
        <v>44.7</v>
      </c>
      <c r="M38" s="25">
        <v>49.2</v>
      </c>
      <c r="N38" s="32">
        <v>59.8</v>
      </c>
      <c r="O38" s="20">
        <f t="shared" si="3"/>
        <v>6.0283687943262387E-2</v>
      </c>
      <c r="P38" s="20">
        <f t="shared" si="4"/>
        <v>8.1374321880650996E-2</v>
      </c>
      <c r="R38" s="43"/>
      <c r="S38" s="43"/>
      <c r="T38" s="43"/>
      <c r="U38" s="43"/>
      <c r="V38" s="43"/>
      <c r="W38" s="43"/>
      <c r="X38" s="43"/>
    </row>
    <row r="39" spans="1:24" x14ac:dyDescent="0.25">
      <c r="A39" s="24" t="s">
        <v>54</v>
      </c>
      <c r="B39" s="66">
        <v>76.5</v>
      </c>
      <c r="C39" s="25">
        <v>103.7</v>
      </c>
      <c r="D39" s="25">
        <v>122.3</v>
      </c>
      <c r="E39" s="25">
        <v>138.30000000000001</v>
      </c>
      <c r="F39" s="25">
        <v>119.2</v>
      </c>
      <c r="G39" s="25">
        <v>102.5</v>
      </c>
      <c r="H39" s="25">
        <v>106.7</v>
      </c>
      <c r="I39" s="25">
        <v>85.1</v>
      </c>
      <c r="J39" s="25">
        <v>132.9</v>
      </c>
      <c r="K39" s="25">
        <v>124.3</v>
      </c>
      <c r="L39" s="25">
        <v>123.7</v>
      </c>
      <c r="M39" s="25">
        <v>118.2</v>
      </c>
      <c r="N39" s="32">
        <v>194</v>
      </c>
      <c r="O39" s="20">
        <f t="shared" si="3"/>
        <v>1.5359477124183007</v>
      </c>
      <c r="P39" s="20">
        <f t="shared" si="4"/>
        <v>0.56074014481094125</v>
      </c>
      <c r="R39" s="43"/>
      <c r="S39" s="43"/>
      <c r="T39" s="43"/>
      <c r="U39" s="43"/>
      <c r="V39" s="43"/>
      <c r="W39" s="43"/>
      <c r="X39" s="43"/>
    </row>
    <row r="40" spans="1:24" s="80" customFormat="1" ht="15" customHeight="1" x14ac:dyDescent="0.25">
      <c r="A40" s="27" t="s">
        <v>55</v>
      </c>
      <c r="B40" s="65">
        <v>13506.6</v>
      </c>
      <c r="C40" s="28">
        <v>13997.3</v>
      </c>
      <c r="D40" s="28">
        <v>14360.7</v>
      </c>
      <c r="E40" s="28">
        <v>13735.4</v>
      </c>
      <c r="F40" s="28">
        <v>13793.4</v>
      </c>
      <c r="G40" s="28">
        <v>12913.9</v>
      </c>
      <c r="H40" s="28">
        <v>12458.7</v>
      </c>
      <c r="I40" s="28">
        <v>11362.8</v>
      </c>
      <c r="J40" s="28">
        <v>10648.2</v>
      </c>
      <c r="K40" s="28">
        <v>10262.9</v>
      </c>
      <c r="L40" s="28">
        <v>9832.1</v>
      </c>
      <c r="M40" s="28">
        <v>9295.7999999999993</v>
      </c>
      <c r="N40" s="59">
        <v>9208.1</v>
      </c>
      <c r="O40" s="29">
        <f t="shared" si="3"/>
        <v>-0.31825181762989946</v>
      </c>
      <c r="P40" s="29">
        <f t="shared" si="4"/>
        <v>-0.10277796724122805</v>
      </c>
      <c r="R40" s="82"/>
      <c r="S40" s="82"/>
      <c r="T40" s="82"/>
      <c r="U40" s="82"/>
      <c r="V40" s="82"/>
      <c r="W40" s="82"/>
      <c r="X40" s="82"/>
    </row>
    <row r="41" spans="1:24" ht="30" x14ac:dyDescent="0.25">
      <c r="A41" s="24" t="s">
        <v>56</v>
      </c>
      <c r="B41" s="66">
        <v>0.6</v>
      </c>
      <c r="C41" s="25">
        <v>1</v>
      </c>
      <c r="D41" s="25">
        <v>1</v>
      </c>
      <c r="E41" s="25">
        <v>2.1</v>
      </c>
      <c r="F41" s="25">
        <v>-0.9</v>
      </c>
      <c r="G41" s="25">
        <v>0</v>
      </c>
      <c r="H41" s="25">
        <v>0.1</v>
      </c>
      <c r="I41" s="25">
        <v>0</v>
      </c>
      <c r="J41" s="25">
        <v>0.1</v>
      </c>
      <c r="K41" s="25">
        <v>0</v>
      </c>
      <c r="L41" s="25">
        <v>0</v>
      </c>
      <c r="M41" s="25">
        <v>0.1</v>
      </c>
      <c r="N41" s="32">
        <v>0.1</v>
      </c>
      <c r="O41" s="20">
        <f t="shared" si="3"/>
        <v>-0.83333333333333337</v>
      </c>
      <c r="P41" s="20" t="e">
        <f t="shared" si="4"/>
        <v>#DIV/0!</v>
      </c>
      <c r="R41" s="43"/>
      <c r="S41" s="43"/>
      <c r="T41" s="43"/>
      <c r="U41" s="43"/>
      <c r="V41" s="43"/>
      <c r="W41" s="43"/>
      <c r="X41" s="43"/>
    </row>
    <row r="42" spans="1:24" s="80" customFormat="1" x14ac:dyDescent="0.25">
      <c r="A42" s="27" t="s">
        <v>57</v>
      </c>
      <c r="B42" s="65">
        <v>3529.1</v>
      </c>
      <c r="C42" s="28">
        <v>3561</v>
      </c>
      <c r="D42" s="28">
        <v>3574.6</v>
      </c>
      <c r="E42" s="28">
        <v>3630.9</v>
      </c>
      <c r="F42" s="28">
        <v>3530</v>
      </c>
      <c r="G42" s="28">
        <v>3450</v>
      </c>
      <c r="H42" s="28">
        <v>3457.5</v>
      </c>
      <c r="I42" s="28">
        <v>3520.7</v>
      </c>
      <c r="J42" s="28">
        <v>3481.2</v>
      </c>
      <c r="K42" s="28">
        <v>3769.5</v>
      </c>
      <c r="L42" s="28">
        <v>4138.8</v>
      </c>
      <c r="M42" s="28">
        <v>4452.8</v>
      </c>
      <c r="N42" s="59">
        <v>5439.4</v>
      </c>
      <c r="O42" s="29">
        <f t="shared" si="3"/>
        <v>0.54129948145419504</v>
      </c>
      <c r="P42" s="29">
        <f t="shared" si="4"/>
        <v>0.44300305080249358</v>
      </c>
    </row>
    <row r="43" spans="1:24" x14ac:dyDescent="0.25">
      <c r="A43" s="24" t="s">
        <v>58</v>
      </c>
      <c r="B43" s="66">
        <v>3403.3</v>
      </c>
      <c r="C43" s="25">
        <v>3417.7</v>
      </c>
      <c r="D43" s="25">
        <v>3443.2</v>
      </c>
      <c r="E43" s="25">
        <v>3522.8</v>
      </c>
      <c r="F43" s="25">
        <v>3437.9</v>
      </c>
      <c r="G43" s="25">
        <v>3338.2</v>
      </c>
      <c r="H43" s="25">
        <v>3261.8</v>
      </c>
      <c r="I43" s="25">
        <v>3317.7</v>
      </c>
      <c r="J43" s="25">
        <v>3334.3</v>
      </c>
      <c r="K43" s="25">
        <v>3628.5</v>
      </c>
      <c r="L43" s="25">
        <v>4007.4</v>
      </c>
      <c r="M43" s="25">
        <v>4296.7</v>
      </c>
      <c r="N43" s="32">
        <v>5175.1000000000004</v>
      </c>
      <c r="O43" s="20">
        <f t="shared" si="3"/>
        <v>0.52061234683983193</v>
      </c>
      <c r="P43" s="20">
        <f t="shared" si="4"/>
        <v>0.42623673694364073</v>
      </c>
      <c r="R43" s="43"/>
      <c r="S43" s="43"/>
      <c r="T43" s="43"/>
      <c r="U43" s="43"/>
      <c r="V43" s="43"/>
      <c r="W43" s="43"/>
      <c r="X43" s="43"/>
    </row>
    <row r="44" spans="1:24" x14ac:dyDescent="0.25">
      <c r="A44" s="24" t="s">
        <v>59</v>
      </c>
      <c r="B44" s="66">
        <v>0</v>
      </c>
      <c r="C44" s="25">
        <v>0</v>
      </c>
      <c r="D44" s="25">
        <v>0</v>
      </c>
      <c r="E44" s="25">
        <v>0</v>
      </c>
      <c r="F44" s="25">
        <v>0</v>
      </c>
      <c r="G44" s="25">
        <v>0</v>
      </c>
      <c r="H44" s="25">
        <v>0</v>
      </c>
      <c r="I44" s="25">
        <v>0</v>
      </c>
      <c r="J44" s="25">
        <v>0</v>
      </c>
      <c r="K44" s="25">
        <v>0</v>
      </c>
      <c r="L44" s="25">
        <v>0</v>
      </c>
      <c r="M44" s="25">
        <v>0</v>
      </c>
      <c r="N44" s="32">
        <v>0</v>
      </c>
      <c r="O44" s="20" t="e">
        <f t="shared" si="3"/>
        <v>#DIV/0!</v>
      </c>
      <c r="P44" s="20" t="e">
        <f t="shared" si="4"/>
        <v>#DIV/0!</v>
      </c>
      <c r="R44" s="43"/>
      <c r="S44" s="43"/>
      <c r="T44" s="43"/>
      <c r="U44" s="43"/>
      <c r="V44" s="43"/>
      <c r="W44" s="43"/>
      <c r="X44" s="43"/>
    </row>
    <row r="45" spans="1:24" s="22" customFormat="1" x14ac:dyDescent="0.25">
      <c r="A45" s="31" t="s">
        <v>60</v>
      </c>
      <c r="B45" s="67">
        <v>102</v>
      </c>
      <c r="C45" s="30">
        <v>119.7</v>
      </c>
      <c r="D45" s="30">
        <v>105.7</v>
      </c>
      <c r="E45" s="30">
        <v>83</v>
      </c>
      <c r="F45" s="30">
        <v>69.400000000000006</v>
      </c>
      <c r="G45" s="30">
        <v>91.3</v>
      </c>
      <c r="H45" s="30">
        <v>170.5</v>
      </c>
      <c r="I45" s="30">
        <v>179.8</v>
      </c>
      <c r="J45" s="30">
        <v>119.3</v>
      </c>
      <c r="K45" s="30">
        <v>113.3</v>
      </c>
      <c r="L45" s="30">
        <v>102.3</v>
      </c>
      <c r="M45" s="30">
        <v>126.8</v>
      </c>
      <c r="N45" s="33">
        <v>231.6</v>
      </c>
      <c r="O45" s="55">
        <f t="shared" si="3"/>
        <v>1.2705882352941176</v>
      </c>
      <c r="P45" s="55">
        <f t="shared" si="4"/>
        <v>1.0441306266548984</v>
      </c>
      <c r="R45" s="62"/>
      <c r="S45" s="62"/>
      <c r="T45" s="62"/>
      <c r="U45" s="62"/>
      <c r="V45" s="62"/>
      <c r="W45" s="62"/>
      <c r="X45" s="62"/>
    </row>
    <row r="46" spans="1:24" x14ac:dyDescent="0.25">
      <c r="A46" s="24" t="s">
        <v>61</v>
      </c>
      <c r="B46" s="66">
        <v>23.3</v>
      </c>
      <c r="C46" s="25">
        <v>23.1</v>
      </c>
      <c r="D46" s="25">
        <v>25.1</v>
      </c>
      <c r="E46" s="25">
        <v>24.4</v>
      </c>
      <c r="F46" s="25">
        <v>22.1</v>
      </c>
      <c r="G46" s="25">
        <v>20</v>
      </c>
      <c r="H46" s="25">
        <v>25.1</v>
      </c>
      <c r="I46" s="25">
        <v>23</v>
      </c>
      <c r="J46" s="25">
        <v>27.4</v>
      </c>
      <c r="K46" s="25">
        <v>27.5</v>
      </c>
      <c r="L46" s="25">
        <v>29</v>
      </c>
      <c r="M46" s="25">
        <v>29.1</v>
      </c>
      <c r="N46" s="32">
        <v>32.5</v>
      </c>
      <c r="O46" s="20">
        <f t="shared" si="3"/>
        <v>0.39484978540772531</v>
      </c>
      <c r="P46" s="20">
        <f t="shared" si="4"/>
        <v>0.18181818181818182</v>
      </c>
      <c r="R46" s="43"/>
      <c r="S46" s="43"/>
      <c r="T46" s="43"/>
      <c r="U46" s="43"/>
      <c r="V46" s="43"/>
      <c r="W46" s="43"/>
      <c r="X46" s="43"/>
    </row>
    <row r="47" spans="1:24" x14ac:dyDescent="0.25">
      <c r="A47" s="24" t="s">
        <v>62</v>
      </c>
      <c r="B47" s="66">
        <v>0.5</v>
      </c>
      <c r="C47" s="25">
        <v>0.5</v>
      </c>
      <c r="D47" s="25">
        <v>0.5</v>
      </c>
      <c r="E47" s="25">
        <v>0.6</v>
      </c>
      <c r="F47" s="25">
        <v>0.6</v>
      </c>
      <c r="G47" s="25">
        <v>0.5</v>
      </c>
      <c r="H47" s="25">
        <v>0.2</v>
      </c>
      <c r="I47" s="25">
        <v>0.2</v>
      </c>
      <c r="J47" s="25">
        <v>0.2</v>
      </c>
      <c r="K47" s="25">
        <v>0.2</v>
      </c>
      <c r="L47" s="25">
        <v>0.2</v>
      </c>
      <c r="M47" s="25">
        <v>0.2</v>
      </c>
      <c r="N47" s="32">
        <v>0.2</v>
      </c>
      <c r="O47" s="20">
        <f t="shared" si="3"/>
        <v>-0.6</v>
      </c>
      <c r="P47" s="20">
        <f t="shared" si="4"/>
        <v>0</v>
      </c>
      <c r="R47" s="43"/>
      <c r="S47" s="43"/>
      <c r="T47" s="43"/>
      <c r="U47" s="43"/>
      <c r="V47" s="43"/>
      <c r="W47" s="43"/>
      <c r="X47" s="43"/>
    </row>
    <row r="48" spans="1:24" s="80" customFormat="1" x14ac:dyDescent="0.25">
      <c r="A48" s="27" t="s">
        <v>63</v>
      </c>
      <c r="B48" s="65">
        <v>6734.7</v>
      </c>
      <c r="C48" s="28">
        <v>6969.1</v>
      </c>
      <c r="D48" s="28">
        <v>7201.9</v>
      </c>
      <c r="E48" s="28">
        <v>7344.1</v>
      </c>
      <c r="F48" s="28">
        <v>7371.8</v>
      </c>
      <c r="G48" s="28">
        <v>7166.7</v>
      </c>
      <c r="H48" s="28">
        <v>7298</v>
      </c>
      <c r="I48" s="28">
        <v>7512.9</v>
      </c>
      <c r="J48" s="28">
        <v>7965.6</v>
      </c>
      <c r="K48" s="28">
        <v>8087.1</v>
      </c>
      <c r="L48" s="28">
        <v>8313.2000000000007</v>
      </c>
      <c r="M48" s="28">
        <v>8737.6</v>
      </c>
      <c r="N48" s="59">
        <v>9651.2000000000007</v>
      </c>
      <c r="O48" s="29">
        <f t="shared" si="3"/>
        <v>0.43305566691909081</v>
      </c>
      <c r="P48" s="29">
        <f t="shared" si="4"/>
        <v>0.19340678364308594</v>
      </c>
      <c r="R48" s="82"/>
      <c r="S48" s="82"/>
      <c r="T48" s="82"/>
      <c r="U48" s="82"/>
      <c r="V48" s="82"/>
      <c r="W48" s="82"/>
      <c r="X48" s="82"/>
    </row>
    <row r="49" spans="1:24" x14ac:dyDescent="0.25">
      <c r="A49" s="24" t="s">
        <v>64</v>
      </c>
      <c r="B49" s="66">
        <v>4037.9</v>
      </c>
      <c r="C49" s="25">
        <v>3955.6</v>
      </c>
      <c r="D49" s="25">
        <v>4106.5</v>
      </c>
      <c r="E49" s="25">
        <v>4265</v>
      </c>
      <c r="F49" s="25">
        <v>4378</v>
      </c>
      <c r="G49" s="25">
        <v>4332.1000000000004</v>
      </c>
      <c r="H49" s="25">
        <v>4368.2</v>
      </c>
      <c r="I49" s="25">
        <v>4464.8</v>
      </c>
      <c r="J49" s="25">
        <v>4715.6000000000004</v>
      </c>
      <c r="K49" s="25">
        <v>4817.8</v>
      </c>
      <c r="L49" s="25">
        <v>4923.7</v>
      </c>
      <c r="M49" s="25">
        <v>5106.7</v>
      </c>
      <c r="N49" s="32">
        <v>5680.4</v>
      </c>
      <c r="O49" s="20">
        <f t="shared" si="3"/>
        <v>0.40677084623195214</v>
      </c>
      <c r="P49" s="20">
        <f t="shared" si="4"/>
        <v>0.17904437710158153</v>
      </c>
      <c r="R49" s="43"/>
      <c r="S49" s="43"/>
      <c r="T49" s="43"/>
      <c r="U49" s="43"/>
      <c r="V49" s="43"/>
      <c r="W49" s="43"/>
      <c r="X49" s="43"/>
    </row>
    <row r="50" spans="1:24" x14ac:dyDescent="0.25">
      <c r="A50" s="24" t="s">
        <v>65</v>
      </c>
      <c r="B50" s="66">
        <v>842.4</v>
      </c>
      <c r="C50" s="25">
        <v>894.6</v>
      </c>
      <c r="D50" s="25">
        <v>922.4</v>
      </c>
      <c r="E50" s="25">
        <v>824.2</v>
      </c>
      <c r="F50" s="25">
        <v>734.1</v>
      </c>
      <c r="G50" s="25">
        <v>674</v>
      </c>
      <c r="H50" s="25">
        <v>727.9</v>
      </c>
      <c r="I50" s="25">
        <v>838.4</v>
      </c>
      <c r="J50" s="25">
        <v>969.8</v>
      </c>
      <c r="K50" s="25">
        <v>976.2</v>
      </c>
      <c r="L50" s="25">
        <v>1027.8</v>
      </c>
      <c r="M50" s="25">
        <v>1078.4000000000001</v>
      </c>
      <c r="N50" s="32">
        <v>1173.5999999999999</v>
      </c>
      <c r="O50" s="20">
        <f t="shared" si="3"/>
        <v>0.3931623931623931</v>
      </c>
      <c r="P50" s="20">
        <f t="shared" si="4"/>
        <v>0.20221266133988922</v>
      </c>
      <c r="R50" s="43"/>
      <c r="S50" s="43"/>
      <c r="T50" s="43"/>
      <c r="U50" s="43"/>
      <c r="V50" s="43"/>
      <c r="W50" s="43"/>
      <c r="X50" s="43"/>
    </row>
    <row r="51" spans="1:24" x14ac:dyDescent="0.25">
      <c r="A51" s="24" t="s">
        <v>66</v>
      </c>
      <c r="B51" s="66">
        <v>1037.3</v>
      </c>
      <c r="C51" s="25">
        <v>1056.4000000000001</v>
      </c>
      <c r="D51" s="25">
        <v>1172.0999999999999</v>
      </c>
      <c r="E51" s="25">
        <v>1118.7</v>
      </c>
      <c r="F51" s="25">
        <v>1085.3</v>
      </c>
      <c r="G51" s="25">
        <v>1027.5</v>
      </c>
      <c r="H51" s="25">
        <v>1134.0999999999999</v>
      </c>
      <c r="I51" s="25">
        <v>1141.2</v>
      </c>
      <c r="J51" s="25">
        <v>1163.4000000000001</v>
      </c>
      <c r="K51" s="25">
        <v>1172.5999999999999</v>
      </c>
      <c r="L51" s="25">
        <v>1200.9000000000001</v>
      </c>
      <c r="M51" s="25">
        <v>1274.5</v>
      </c>
      <c r="N51" s="32">
        <v>1441.8</v>
      </c>
      <c r="O51" s="20">
        <f t="shared" si="3"/>
        <v>0.38995469006073463</v>
      </c>
      <c r="P51" s="20">
        <f t="shared" si="4"/>
        <v>0.22957530274603452</v>
      </c>
      <c r="R51" s="43"/>
      <c r="S51" s="43"/>
      <c r="T51" s="43"/>
      <c r="U51" s="43"/>
      <c r="V51" s="43"/>
      <c r="W51" s="43"/>
      <c r="X51" s="43"/>
    </row>
    <row r="52" spans="1:24" x14ac:dyDescent="0.25">
      <c r="A52" s="24" t="s">
        <v>67</v>
      </c>
      <c r="B52" s="66">
        <v>539.5</v>
      </c>
      <c r="C52" s="25">
        <v>575.9</v>
      </c>
      <c r="D52" s="25">
        <v>620.70000000000005</v>
      </c>
      <c r="E52" s="25">
        <v>618.29999999999995</v>
      </c>
      <c r="F52" s="25">
        <v>640.6</v>
      </c>
      <c r="G52" s="25">
        <v>611.1</v>
      </c>
      <c r="H52" s="25">
        <v>609.70000000000005</v>
      </c>
      <c r="I52" s="25">
        <v>619.20000000000005</v>
      </c>
      <c r="J52" s="25">
        <v>611.70000000000005</v>
      </c>
      <c r="K52" s="25">
        <v>629.6</v>
      </c>
      <c r="L52" s="25">
        <v>634.4</v>
      </c>
      <c r="M52" s="25">
        <v>680.8</v>
      </c>
      <c r="N52" s="32">
        <v>716.5</v>
      </c>
      <c r="O52" s="20">
        <f t="shared" si="3"/>
        <v>0.32808155699721964</v>
      </c>
      <c r="P52" s="20">
        <f t="shared" si="4"/>
        <v>0.13802414231257937</v>
      </c>
      <c r="R52" s="43"/>
      <c r="S52" s="43"/>
      <c r="T52" s="43"/>
      <c r="U52" s="43"/>
      <c r="V52" s="43"/>
      <c r="W52" s="43"/>
      <c r="X52" s="43"/>
    </row>
    <row r="53" spans="1:24" ht="30" x14ac:dyDescent="0.25">
      <c r="A53" s="24" t="s">
        <v>68</v>
      </c>
      <c r="B53" s="66">
        <v>17.3</v>
      </c>
      <c r="C53" s="25">
        <v>15.7</v>
      </c>
      <c r="D53" s="25">
        <v>10.6</v>
      </c>
      <c r="E53" s="25">
        <v>10.5</v>
      </c>
      <c r="F53" s="25">
        <v>12</v>
      </c>
      <c r="G53" s="25">
        <v>11</v>
      </c>
      <c r="H53" s="25">
        <v>14.7</v>
      </c>
      <c r="I53" s="25">
        <v>15.5</v>
      </c>
      <c r="J53" s="25">
        <v>14.7</v>
      </c>
      <c r="K53" s="25">
        <v>15.3</v>
      </c>
      <c r="L53" s="25">
        <v>18.2</v>
      </c>
      <c r="M53" s="25">
        <v>18.100000000000001</v>
      </c>
      <c r="N53" s="32">
        <v>19.5</v>
      </c>
      <c r="O53" s="20">
        <f t="shared" si="3"/>
        <v>0.12716763005780343</v>
      </c>
      <c r="P53" s="20">
        <f t="shared" si="4"/>
        <v>0.2745098039215686</v>
      </c>
      <c r="R53" s="43"/>
      <c r="S53" s="43"/>
      <c r="T53" s="43"/>
      <c r="U53" s="43"/>
      <c r="V53" s="43"/>
      <c r="W53" s="43"/>
      <c r="X53" s="43"/>
    </row>
    <row r="54" spans="1:24" x14ac:dyDescent="0.25">
      <c r="A54" s="24" t="s">
        <v>69</v>
      </c>
      <c r="B54" s="66">
        <v>260.3</v>
      </c>
      <c r="C54" s="25">
        <v>470.8</v>
      </c>
      <c r="D54" s="25">
        <v>369.5</v>
      </c>
      <c r="E54" s="25">
        <v>507.4</v>
      </c>
      <c r="F54" s="25">
        <v>521.9</v>
      </c>
      <c r="G54" s="25">
        <v>510.9</v>
      </c>
      <c r="H54" s="25">
        <v>443.4</v>
      </c>
      <c r="I54" s="25">
        <v>433.7</v>
      </c>
      <c r="J54" s="25">
        <v>490.5</v>
      </c>
      <c r="K54" s="25">
        <v>475.7</v>
      </c>
      <c r="L54" s="25">
        <v>508.3</v>
      </c>
      <c r="M54" s="25">
        <v>579.20000000000005</v>
      </c>
      <c r="N54" s="32">
        <v>619.4</v>
      </c>
      <c r="O54" s="20">
        <f t="shared" si="3"/>
        <v>1.3795620437956202</v>
      </c>
      <c r="P54" s="20">
        <f t="shared" si="4"/>
        <v>0.30208114357788518</v>
      </c>
      <c r="R54" s="43"/>
      <c r="S54" s="43"/>
      <c r="T54" s="43"/>
      <c r="U54" s="43"/>
      <c r="V54" s="43"/>
      <c r="W54" s="43"/>
      <c r="X54" s="43"/>
    </row>
    <row r="55" spans="1:24" s="80" customFormat="1" x14ac:dyDescent="0.25">
      <c r="A55" s="27" t="s">
        <v>70</v>
      </c>
      <c r="B55" s="65">
        <v>24724.5</v>
      </c>
      <c r="C55" s="28">
        <v>28348.400000000001</v>
      </c>
      <c r="D55" s="28">
        <v>30117.200000000001</v>
      </c>
      <c r="E55" s="28">
        <v>27645.4</v>
      </c>
      <c r="F55" s="28">
        <v>29686.5</v>
      </c>
      <c r="G55" s="28">
        <v>28587</v>
      </c>
      <c r="H55" s="28">
        <v>28737.7</v>
      </c>
      <c r="I55" s="28">
        <v>28643.599999999999</v>
      </c>
      <c r="J55" s="28">
        <v>30633.3</v>
      </c>
      <c r="K55" s="28">
        <v>31856.3</v>
      </c>
      <c r="L55" s="28">
        <v>35813</v>
      </c>
      <c r="M55" s="28">
        <v>35603.5</v>
      </c>
      <c r="N55" s="58">
        <v>35393.9</v>
      </c>
      <c r="O55" s="29">
        <f t="shared" si="3"/>
        <v>0.43153147687516435</v>
      </c>
      <c r="P55" s="29">
        <f t="shared" si="4"/>
        <v>0.11104867796950689</v>
      </c>
      <c r="R55" s="82"/>
      <c r="S55" s="82"/>
      <c r="T55" s="82"/>
      <c r="U55" s="82"/>
      <c r="V55" s="82"/>
      <c r="W55" s="82"/>
      <c r="X55" s="82"/>
    </row>
    <row r="56" spans="1:24" ht="30" x14ac:dyDescent="0.25">
      <c r="A56" s="24" t="s">
        <v>71</v>
      </c>
      <c r="B56" s="66">
        <v>12122.7</v>
      </c>
      <c r="C56" s="25">
        <v>14834.6</v>
      </c>
      <c r="D56" s="25">
        <v>16113.6</v>
      </c>
      <c r="E56" s="25">
        <v>13926.6</v>
      </c>
      <c r="F56" s="25">
        <v>14535.9</v>
      </c>
      <c r="G56" s="25">
        <v>13868.9</v>
      </c>
      <c r="H56" s="25">
        <v>14342.1</v>
      </c>
      <c r="I56" s="25">
        <v>13854</v>
      </c>
      <c r="J56" s="25">
        <v>14786.9</v>
      </c>
      <c r="K56" s="25">
        <v>15332.9</v>
      </c>
      <c r="L56" s="25">
        <v>18840.400000000001</v>
      </c>
      <c r="M56" s="25">
        <v>17880.7</v>
      </c>
      <c r="N56" s="32">
        <v>16927.5</v>
      </c>
      <c r="O56" s="20">
        <f t="shared" si="3"/>
        <v>0.39634734836298835</v>
      </c>
      <c r="P56" s="20">
        <f t="shared" si="4"/>
        <v>0.10399859126453577</v>
      </c>
      <c r="R56" s="43"/>
      <c r="S56" s="43"/>
      <c r="T56" s="43"/>
      <c r="U56" s="43"/>
      <c r="V56" s="43"/>
      <c r="W56" s="43"/>
      <c r="X56" s="43"/>
    </row>
    <row r="57" spans="1:24" x14ac:dyDescent="0.25">
      <c r="A57" s="24" t="s">
        <v>72</v>
      </c>
      <c r="B57" s="66">
        <v>323.10000000000002</v>
      </c>
      <c r="C57" s="25">
        <v>285.39999999999998</v>
      </c>
      <c r="D57" s="25">
        <v>313.5</v>
      </c>
      <c r="E57" s="25">
        <v>347.8</v>
      </c>
      <c r="F57" s="25">
        <v>365.6</v>
      </c>
      <c r="G57" s="25">
        <v>358.8</v>
      </c>
      <c r="H57" s="25">
        <v>371.3</v>
      </c>
      <c r="I57" s="25">
        <v>375</v>
      </c>
      <c r="J57" s="25">
        <v>355.4</v>
      </c>
      <c r="K57" s="25">
        <v>339.5</v>
      </c>
      <c r="L57" s="25">
        <v>390.8</v>
      </c>
      <c r="M57" s="25">
        <v>383.7</v>
      </c>
      <c r="N57" s="32">
        <v>416</v>
      </c>
      <c r="O57" s="20">
        <f t="shared" si="3"/>
        <v>0.28752708139894761</v>
      </c>
      <c r="P57" s="20">
        <f t="shared" si="4"/>
        <v>0.22533136966126657</v>
      </c>
      <c r="R57" s="43"/>
      <c r="S57" s="43"/>
      <c r="T57" s="43"/>
      <c r="U57" s="43"/>
      <c r="V57" s="43"/>
      <c r="W57" s="43"/>
      <c r="X57" s="43"/>
    </row>
    <row r="58" spans="1:24" x14ac:dyDescent="0.25">
      <c r="A58" s="24" t="s">
        <v>73</v>
      </c>
      <c r="B58" s="66">
        <v>669</v>
      </c>
      <c r="C58" s="25">
        <v>781.1</v>
      </c>
      <c r="D58" s="25">
        <v>853.2</v>
      </c>
      <c r="E58" s="25">
        <v>609.6</v>
      </c>
      <c r="F58" s="25">
        <v>291.7</v>
      </c>
      <c r="G58" s="25">
        <v>480.8</v>
      </c>
      <c r="H58" s="25">
        <v>588.4</v>
      </c>
      <c r="I58" s="25">
        <v>368.2</v>
      </c>
      <c r="J58" s="25">
        <v>414.5</v>
      </c>
      <c r="K58" s="25">
        <v>452.5</v>
      </c>
      <c r="L58" s="25">
        <v>522.29999999999995</v>
      </c>
      <c r="M58" s="25">
        <v>708.9</v>
      </c>
      <c r="N58" s="32">
        <v>357</v>
      </c>
      <c r="O58" s="20">
        <f t="shared" si="3"/>
        <v>-0.46636771300448432</v>
      </c>
      <c r="P58" s="20">
        <f t="shared" si="4"/>
        <v>-0.21104972375690609</v>
      </c>
      <c r="R58" s="43"/>
      <c r="S58" s="43"/>
      <c r="T58" s="43"/>
      <c r="U58" s="43"/>
      <c r="V58" s="43"/>
      <c r="W58" s="43"/>
      <c r="X58" s="43"/>
    </row>
    <row r="59" spans="1:24" x14ac:dyDescent="0.25">
      <c r="A59" s="24" t="s">
        <v>74</v>
      </c>
      <c r="B59" s="66">
        <v>3.9</v>
      </c>
      <c r="C59" s="25">
        <v>6.5</v>
      </c>
      <c r="D59" s="25">
        <v>17.5</v>
      </c>
      <c r="E59" s="25">
        <v>17.600000000000001</v>
      </c>
      <c r="F59" s="25">
        <v>13.5</v>
      </c>
      <c r="G59" s="25">
        <v>2.7</v>
      </c>
      <c r="H59" s="25">
        <v>24.8</v>
      </c>
      <c r="I59" s="25">
        <v>23.1</v>
      </c>
      <c r="J59" s="25">
        <v>41.7</v>
      </c>
      <c r="K59" s="25">
        <v>20.3</v>
      </c>
      <c r="L59" s="25">
        <v>24.7</v>
      </c>
      <c r="M59" s="25">
        <v>19.8</v>
      </c>
      <c r="N59" s="32">
        <v>19.8</v>
      </c>
      <c r="O59" s="20">
        <f t="shared" si="3"/>
        <v>4.0769230769230775</v>
      </c>
      <c r="P59" s="20">
        <f t="shared" si="4"/>
        <v>-2.463054187192118E-2</v>
      </c>
      <c r="R59" s="43"/>
      <c r="S59" s="43"/>
      <c r="T59" s="43"/>
      <c r="U59" s="43"/>
      <c r="V59" s="43"/>
      <c r="W59" s="43"/>
      <c r="X59" s="43"/>
    </row>
    <row r="60" spans="1:24" x14ac:dyDescent="0.25">
      <c r="A60" s="24" t="s">
        <v>75</v>
      </c>
      <c r="B60" s="66">
        <v>9893.2000000000007</v>
      </c>
      <c r="C60" s="25">
        <v>10682.9</v>
      </c>
      <c r="D60" s="25">
        <v>10933.2</v>
      </c>
      <c r="E60" s="25">
        <v>10855.3</v>
      </c>
      <c r="F60" s="25">
        <v>12367.7</v>
      </c>
      <c r="G60" s="25">
        <v>11819.9</v>
      </c>
      <c r="H60" s="25">
        <v>11321.6</v>
      </c>
      <c r="I60" s="25">
        <v>11969.8</v>
      </c>
      <c r="J60" s="25">
        <v>12955.8</v>
      </c>
      <c r="K60" s="25">
        <v>13553.1</v>
      </c>
      <c r="L60" s="25">
        <v>13698.8</v>
      </c>
      <c r="M60" s="25">
        <v>14137.6</v>
      </c>
      <c r="N60" s="32">
        <v>15073.7</v>
      </c>
      <c r="O60" s="20">
        <f t="shared" si="3"/>
        <v>0.52364250192051098</v>
      </c>
      <c r="P60" s="20">
        <f t="shared" si="4"/>
        <v>0.11219573381735547</v>
      </c>
      <c r="R60" s="43"/>
      <c r="S60" s="43"/>
      <c r="T60" s="43"/>
      <c r="U60" s="43"/>
      <c r="V60" s="43"/>
      <c r="W60" s="43"/>
      <c r="X60" s="43"/>
    </row>
    <row r="61" spans="1:24" x14ac:dyDescent="0.25">
      <c r="A61" s="24" t="s">
        <v>76</v>
      </c>
      <c r="B61" s="66">
        <v>371.8</v>
      </c>
      <c r="C61" s="25">
        <v>382</v>
      </c>
      <c r="D61" s="25">
        <v>399.6</v>
      </c>
      <c r="E61" s="25">
        <v>368.5</v>
      </c>
      <c r="F61" s="25">
        <v>357.7</v>
      </c>
      <c r="G61" s="25">
        <v>376.5</v>
      </c>
      <c r="H61" s="25">
        <v>303.8</v>
      </c>
      <c r="I61" s="25">
        <v>312</v>
      </c>
      <c r="J61" s="25">
        <v>318.89999999999998</v>
      </c>
      <c r="K61" s="25">
        <v>319.8</v>
      </c>
      <c r="L61" s="25">
        <v>318.39999999999998</v>
      </c>
      <c r="M61" s="25">
        <v>328.6</v>
      </c>
      <c r="N61" s="32">
        <v>365</v>
      </c>
      <c r="O61" s="20">
        <f t="shared" si="3"/>
        <v>-1.828940290478755E-2</v>
      </c>
      <c r="P61" s="20">
        <f t="shared" si="4"/>
        <v>0.14133833646028765</v>
      </c>
      <c r="R61" s="43"/>
      <c r="S61" s="43"/>
      <c r="T61" s="43"/>
      <c r="U61" s="43"/>
      <c r="V61" s="43"/>
      <c r="W61" s="43"/>
      <c r="X61" s="43"/>
    </row>
    <row r="62" spans="1:24" ht="15.75" customHeight="1" x14ac:dyDescent="0.25">
      <c r="A62" s="24" t="s">
        <v>77</v>
      </c>
      <c r="B62" s="66">
        <v>509</v>
      </c>
      <c r="C62" s="25">
        <v>449.6</v>
      </c>
      <c r="D62" s="25">
        <v>471.3</v>
      </c>
      <c r="E62" s="25">
        <v>445.8</v>
      </c>
      <c r="F62" s="25">
        <v>565.5</v>
      </c>
      <c r="G62" s="25">
        <v>488.7</v>
      </c>
      <c r="H62" s="25">
        <v>499.3</v>
      </c>
      <c r="I62" s="25">
        <v>473</v>
      </c>
      <c r="J62" s="25">
        <v>543.9</v>
      </c>
      <c r="K62" s="25">
        <v>550.29999999999995</v>
      </c>
      <c r="L62" s="25">
        <v>493.8</v>
      </c>
      <c r="M62" s="25">
        <v>619</v>
      </c>
      <c r="N62" s="32">
        <v>552.4</v>
      </c>
      <c r="O62" s="20">
        <f t="shared" si="3"/>
        <v>8.5265225933202307E-2</v>
      </c>
      <c r="P62" s="20">
        <f t="shared" si="4"/>
        <v>3.8161003089224477E-3</v>
      </c>
      <c r="R62" s="43"/>
      <c r="S62" s="43"/>
      <c r="T62" s="43"/>
      <c r="U62" s="43"/>
      <c r="V62" s="43"/>
      <c r="W62" s="43"/>
      <c r="X62" s="43"/>
    </row>
    <row r="63" spans="1:24" x14ac:dyDescent="0.25">
      <c r="A63" s="24" t="s">
        <v>78</v>
      </c>
      <c r="B63" s="66">
        <v>816.8</v>
      </c>
      <c r="C63" s="25">
        <v>856.2</v>
      </c>
      <c r="D63" s="25">
        <v>928.2</v>
      </c>
      <c r="E63" s="25">
        <v>998</v>
      </c>
      <c r="F63" s="25">
        <v>1085.9000000000001</v>
      </c>
      <c r="G63" s="25">
        <v>1101.5999999999999</v>
      </c>
      <c r="H63" s="25">
        <v>1249.5999999999999</v>
      </c>
      <c r="I63" s="25">
        <v>1235.5999999999999</v>
      </c>
      <c r="J63" s="25">
        <v>1178.0999999999999</v>
      </c>
      <c r="K63" s="25">
        <v>1247.7</v>
      </c>
      <c r="L63" s="25">
        <v>1439</v>
      </c>
      <c r="M63" s="25">
        <v>1451.4</v>
      </c>
      <c r="N63" s="32">
        <v>1590</v>
      </c>
      <c r="O63" s="20">
        <f t="shared" si="3"/>
        <v>0.94662095984329098</v>
      </c>
      <c r="P63" s="20">
        <f t="shared" si="4"/>
        <v>0.27434479442173593</v>
      </c>
      <c r="R63" s="43"/>
      <c r="S63" s="43"/>
      <c r="T63" s="43"/>
      <c r="U63" s="43"/>
      <c r="V63" s="43"/>
      <c r="W63" s="43"/>
      <c r="X63" s="43"/>
    </row>
    <row r="64" spans="1:24" x14ac:dyDescent="0.25">
      <c r="A64" s="24" t="s">
        <v>79</v>
      </c>
      <c r="B64" s="66">
        <v>15</v>
      </c>
      <c r="C64" s="25">
        <v>70</v>
      </c>
      <c r="D64" s="25">
        <v>87.2</v>
      </c>
      <c r="E64" s="25">
        <v>76.099999999999994</v>
      </c>
      <c r="F64" s="25">
        <v>103.1</v>
      </c>
      <c r="G64" s="25">
        <v>89.1</v>
      </c>
      <c r="H64" s="25">
        <v>36.9</v>
      </c>
      <c r="I64" s="25">
        <v>32.799999999999997</v>
      </c>
      <c r="J64" s="25">
        <v>37.9</v>
      </c>
      <c r="K64" s="25">
        <v>40.200000000000003</v>
      </c>
      <c r="L64" s="25">
        <v>84.7</v>
      </c>
      <c r="M64" s="25">
        <v>73.900000000000006</v>
      </c>
      <c r="N64" s="32">
        <v>92.4</v>
      </c>
      <c r="O64" s="20">
        <f t="shared" ref="O64:O95" si="5">(N64-B64)/B64</f>
        <v>5.16</v>
      </c>
      <c r="P64" s="20">
        <f t="shared" ref="P64:P95" si="6">(N64-K64)/K64</f>
        <v>1.2985074626865671</v>
      </c>
      <c r="R64" s="43"/>
      <c r="S64" s="43"/>
      <c r="T64" s="43"/>
      <c r="U64" s="43"/>
      <c r="V64" s="43"/>
      <c r="W64" s="43"/>
      <c r="X64" s="43"/>
    </row>
    <row r="65" spans="1:30" s="80" customFormat="1" x14ac:dyDescent="0.25">
      <c r="A65" s="27" t="s">
        <v>80</v>
      </c>
      <c r="B65" s="65">
        <v>4441.5</v>
      </c>
      <c r="C65" s="28">
        <v>5679.3</v>
      </c>
      <c r="D65" s="28">
        <v>6086.4</v>
      </c>
      <c r="E65" s="28">
        <v>6058.7</v>
      </c>
      <c r="F65" s="28">
        <v>5492.6</v>
      </c>
      <c r="G65" s="28">
        <v>5271.2</v>
      </c>
      <c r="H65" s="28">
        <v>5058.7</v>
      </c>
      <c r="I65" s="28">
        <v>5590.5</v>
      </c>
      <c r="J65" s="28">
        <v>5912.2</v>
      </c>
      <c r="K65" s="28">
        <v>6276.5</v>
      </c>
      <c r="L65" s="28">
        <v>6533.5</v>
      </c>
      <c r="M65" s="28">
        <v>6792</v>
      </c>
      <c r="N65" s="59">
        <v>6833.7</v>
      </c>
      <c r="O65" s="29">
        <f t="shared" si="5"/>
        <v>0.53860182370820664</v>
      </c>
      <c r="P65" s="29">
        <f t="shared" si="6"/>
        <v>8.8775591492073577E-2</v>
      </c>
      <c r="R65" s="82"/>
      <c r="S65" s="82"/>
      <c r="T65" s="82"/>
      <c r="U65" s="82"/>
      <c r="V65" s="82"/>
      <c r="W65" s="82"/>
      <c r="X65" s="82"/>
    </row>
    <row r="66" spans="1:30" x14ac:dyDescent="0.25">
      <c r="A66" s="24" t="s">
        <v>81</v>
      </c>
      <c r="B66" s="66">
        <v>1497.7</v>
      </c>
      <c r="C66" s="25">
        <v>1566.2</v>
      </c>
      <c r="D66" s="25">
        <v>1560.6</v>
      </c>
      <c r="E66" s="25">
        <v>1578</v>
      </c>
      <c r="F66" s="25">
        <v>1478.5</v>
      </c>
      <c r="G66" s="25">
        <v>1529.1</v>
      </c>
      <c r="H66" s="25">
        <v>1631.7</v>
      </c>
      <c r="I66" s="25">
        <v>1726.6</v>
      </c>
      <c r="J66" s="25">
        <v>1847.9</v>
      </c>
      <c r="K66" s="25">
        <v>1994.5</v>
      </c>
      <c r="L66" s="25">
        <v>1943.3</v>
      </c>
      <c r="M66" s="25">
        <v>2010</v>
      </c>
      <c r="N66" s="32">
        <v>2150.6</v>
      </c>
      <c r="O66" s="20">
        <f t="shared" si="5"/>
        <v>0.43593510048741391</v>
      </c>
      <c r="P66" s="20">
        <f t="shared" si="6"/>
        <v>7.8265229380797149E-2</v>
      </c>
      <c r="R66" s="43"/>
      <c r="S66" s="43"/>
      <c r="T66" s="43"/>
      <c r="U66" s="43"/>
      <c r="V66" s="43"/>
      <c r="W66" s="43"/>
      <c r="X66" s="43"/>
    </row>
    <row r="67" spans="1:30" x14ac:dyDescent="0.25">
      <c r="A67" s="24" t="s">
        <v>82</v>
      </c>
      <c r="B67" s="66">
        <v>103.1</v>
      </c>
      <c r="C67" s="25">
        <v>163.1</v>
      </c>
      <c r="D67" s="25">
        <v>229.1</v>
      </c>
      <c r="E67" s="25">
        <v>333.8</v>
      </c>
      <c r="F67" s="25">
        <v>283</v>
      </c>
      <c r="G67" s="25">
        <v>344.6</v>
      </c>
      <c r="H67" s="25">
        <v>332.8</v>
      </c>
      <c r="I67" s="25">
        <v>359.3</v>
      </c>
      <c r="J67" s="25">
        <v>435.8</v>
      </c>
      <c r="K67" s="25">
        <v>475.1</v>
      </c>
      <c r="L67" s="25">
        <v>531.20000000000005</v>
      </c>
      <c r="M67" s="25">
        <v>562.4</v>
      </c>
      <c r="N67" s="32">
        <v>578.20000000000005</v>
      </c>
      <c r="O67" s="20">
        <f t="shared" si="5"/>
        <v>4.6081474296799225</v>
      </c>
      <c r="P67" s="20">
        <f t="shared" si="6"/>
        <v>0.21700694590612507</v>
      </c>
      <c r="R67" s="43"/>
      <c r="S67" s="43"/>
      <c r="T67" s="43"/>
      <c r="U67" s="43"/>
      <c r="V67" s="43"/>
      <c r="W67" s="43"/>
      <c r="X67" s="43"/>
    </row>
    <row r="68" spans="1:30" x14ac:dyDescent="0.25">
      <c r="A68" s="24" t="s">
        <v>83</v>
      </c>
      <c r="B68" s="66">
        <v>2091.8000000000002</v>
      </c>
      <c r="C68" s="25">
        <v>3127.7</v>
      </c>
      <c r="D68" s="25">
        <v>3464.8</v>
      </c>
      <c r="E68" s="25">
        <v>3289.8</v>
      </c>
      <c r="F68" s="25">
        <v>2829.9</v>
      </c>
      <c r="G68" s="25">
        <v>2614.1999999999998</v>
      </c>
      <c r="H68" s="25">
        <v>2262.6999999999998</v>
      </c>
      <c r="I68" s="25">
        <v>2559.1</v>
      </c>
      <c r="J68" s="25">
        <v>2753.7</v>
      </c>
      <c r="K68" s="25">
        <v>2795.5</v>
      </c>
      <c r="L68" s="25">
        <v>3066.6</v>
      </c>
      <c r="M68" s="25">
        <v>3078.2</v>
      </c>
      <c r="N68" s="32">
        <v>2827</v>
      </c>
      <c r="O68" s="20">
        <f t="shared" si="5"/>
        <v>0.35146763552920918</v>
      </c>
      <c r="P68" s="20">
        <f t="shared" si="6"/>
        <v>1.126810946163477E-2</v>
      </c>
      <c r="R68" s="43"/>
      <c r="S68" s="43"/>
      <c r="T68" s="43"/>
      <c r="U68" s="43"/>
      <c r="V68" s="43"/>
      <c r="W68" s="43"/>
      <c r="X68" s="43"/>
    </row>
    <row r="69" spans="1:30" ht="30" x14ac:dyDescent="0.25">
      <c r="A69" s="24" t="s">
        <v>84</v>
      </c>
      <c r="B69" s="66">
        <v>166.9</v>
      </c>
      <c r="C69" s="25">
        <v>200.2</v>
      </c>
      <c r="D69" s="25">
        <v>184.9</v>
      </c>
      <c r="E69" s="25">
        <v>218.8</v>
      </c>
      <c r="F69" s="25">
        <v>293.10000000000002</v>
      </c>
      <c r="G69" s="25">
        <v>211.3</v>
      </c>
      <c r="H69" s="25">
        <v>252.5</v>
      </c>
      <c r="I69" s="25">
        <v>260.8</v>
      </c>
      <c r="J69" s="25">
        <v>219.9</v>
      </c>
      <c r="K69" s="25">
        <v>285.8</v>
      </c>
      <c r="L69" s="25">
        <v>282.8</v>
      </c>
      <c r="M69" s="25">
        <v>322.2</v>
      </c>
      <c r="N69" s="32">
        <v>377.2</v>
      </c>
      <c r="O69" s="20">
        <f t="shared" si="5"/>
        <v>1.2600359496704612</v>
      </c>
      <c r="P69" s="20">
        <f t="shared" si="6"/>
        <v>0.31980405878236517</v>
      </c>
      <c r="R69" s="99"/>
      <c r="S69" s="99"/>
      <c r="T69" s="99"/>
      <c r="U69" s="99"/>
      <c r="V69" s="99"/>
      <c r="W69" s="99"/>
      <c r="X69" s="99"/>
    </row>
    <row r="70" spans="1:30" s="22" customFormat="1" ht="30" x14ac:dyDescent="0.25">
      <c r="A70" s="31" t="s">
        <v>85</v>
      </c>
      <c r="B70" s="67">
        <v>40.6</v>
      </c>
      <c r="C70" s="30">
        <v>40.799999999999997</v>
      </c>
      <c r="D70" s="30">
        <v>46.5</v>
      </c>
      <c r="E70" s="30">
        <v>42.4</v>
      </c>
      <c r="F70" s="30">
        <v>53.1</v>
      </c>
      <c r="G70" s="30">
        <v>51.9</v>
      </c>
      <c r="H70" s="30">
        <v>58.6</v>
      </c>
      <c r="I70" s="30">
        <v>90.4</v>
      </c>
      <c r="J70" s="30">
        <v>88.1</v>
      </c>
      <c r="K70" s="30">
        <v>87.4</v>
      </c>
      <c r="L70" s="30">
        <v>61.6</v>
      </c>
      <c r="M70" s="30">
        <v>118</v>
      </c>
      <c r="N70" s="33">
        <v>73.599999999999994</v>
      </c>
      <c r="O70" s="55">
        <f t="shared" si="5"/>
        <v>0.8128078817733988</v>
      </c>
      <c r="P70" s="55">
        <f t="shared" si="6"/>
        <v>-0.15789473684210539</v>
      </c>
      <c r="R70" s="62"/>
      <c r="S70" s="62"/>
      <c r="T70" s="62"/>
      <c r="U70" s="62"/>
      <c r="V70" s="62"/>
      <c r="W70" s="62"/>
      <c r="X70" s="62"/>
      <c r="Y70" s="62"/>
      <c r="Z70" s="62"/>
      <c r="AA70" s="62"/>
    </row>
    <row r="71" spans="1:30" x14ac:dyDescent="0.25">
      <c r="A71" s="24" t="s">
        <v>86</v>
      </c>
      <c r="B71" s="66">
        <v>541.4</v>
      </c>
      <c r="C71" s="25">
        <v>581.20000000000005</v>
      </c>
      <c r="D71" s="25">
        <v>600.6</v>
      </c>
      <c r="E71" s="25">
        <v>596</v>
      </c>
      <c r="F71" s="25">
        <v>555.1</v>
      </c>
      <c r="G71" s="25">
        <v>520.1</v>
      </c>
      <c r="H71" s="25">
        <v>520.4</v>
      </c>
      <c r="I71" s="25">
        <v>594.20000000000005</v>
      </c>
      <c r="J71" s="25">
        <v>566.79999999999995</v>
      </c>
      <c r="K71" s="25">
        <v>638.20000000000005</v>
      </c>
      <c r="L71" s="25">
        <v>648</v>
      </c>
      <c r="M71" s="25">
        <v>701.3</v>
      </c>
      <c r="N71" s="32">
        <v>827</v>
      </c>
      <c r="O71" s="20">
        <f t="shared" si="5"/>
        <v>0.52752124122645005</v>
      </c>
      <c r="P71" s="20">
        <f t="shared" si="6"/>
        <v>0.29583202757756177</v>
      </c>
      <c r="R71" s="43"/>
      <c r="S71" s="43"/>
      <c r="T71" s="43"/>
      <c r="U71" s="43"/>
      <c r="V71" s="43"/>
      <c r="W71" s="43"/>
      <c r="X71" s="43"/>
      <c r="Y71" s="43"/>
      <c r="Z71" s="43"/>
      <c r="AA71" s="43"/>
    </row>
    <row r="72" spans="1:30" s="80" customFormat="1" ht="30" x14ac:dyDescent="0.25">
      <c r="A72" s="27" t="s">
        <v>87</v>
      </c>
      <c r="B72" s="65">
        <v>1602.5</v>
      </c>
      <c r="C72" s="28">
        <v>1221.7</v>
      </c>
      <c r="D72" s="28">
        <v>1583.4</v>
      </c>
      <c r="E72" s="28">
        <v>1484.9</v>
      </c>
      <c r="F72" s="28">
        <v>1439.3</v>
      </c>
      <c r="G72" s="28">
        <v>1178.8</v>
      </c>
      <c r="H72" s="28">
        <v>1415.7</v>
      </c>
      <c r="I72" s="28">
        <v>1347.4</v>
      </c>
      <c r="J72" s="28">
        <v>1565.5</v>
      </c>
      <c r="K72" s="28">
        <v>1687.1</v>
      </c>
      <c r="L72" s="28">
        <v>1761.5</v>
      </c>
      <c r="M72" s="28">
        <v>1824.1</v>
      </c>
      <c r="N72" s="59">
        <v>2015.8</v>
      </c>
      <c r="O72" s="29">
        <f t="shared" si="5"/>
        <v>0.25790951638065518</v>
      </c>
      <c r="P72" s="29">
        <f t="shared" si="6"/>
        <v>0.19483136743524396</v>
      </c>
      <c r="R72" s="82"/>
      <c r="S72" s="82"/>
      <c r="T72" s="82"/>
      <c r="U72" s="82"/>
      <c r="V72" s="82"/>
      <c r="W72" s="82"/>
      <c r="X72" s="82"/>
      <c r="Y72" s="82"/>
      <c r="Z72" s="82"/>
      <c r="AA72" s="82"/>
    </row>
    <row r="73" spans="1:30" x14ac:dyDescent="0.25">
      <c r="A73" s="24" t="s">
        <v>88</v>
      </c>
      <c r="B73" s="66">
        <v>402.8</v>
      </c>
      <c r="C73" s="25">
        <v>346.7</v>
      </c>
      <c r="D73" s="25">
        <v>573.5</v>
      </c>
      <c r="E73" s="25">
        <v>502.8</v>
      </c>
      <c r="F73" s="25">
        <v>499.3</v>
      </c>
      <c r="G73" s="25">
        <v>275.10000000000002</v>
      </c>
      <c r="H73" s="25">
        <v>205.9</v>
      </c>
      <c r="I73" s="25">
        <v>310.2</v>
      </c>
      <c r="J73" s="25">
        <v>398.6</v>
      </c>
      <c r="K73" s="25">
        <v>541.4</v>
      </c>
      <c r="L73" s="25">
        <v>588.20000000000005</v>
      </c>
      <c r="M73" s="25">
        <v>535.9</v>
      </c>
      <c r="N73" s="32">
        <v>556.6</v>
      </c>
      <c r="O73" s="20">
        <f t="shared" si="5"/>
        <v>0.38182720953326715</v>
      </c>
      <c r="P73" s="20">
        <f t="shared" si="6"/>
        <v>2.807536017731815E-2</v>
      </c>
      <c r="R73" s="43"/>
      <c r="S73" s="43"/>
      <c r="T73" s="43"/>
      <c r="U73" s="43"/>
      <c r="V73" s="43"/>
      <c r="W73" s="43"/>
      <c r="X73" s="43"/>
      <c r="Y73" s="43"/>
      <c r="Z73" s="43"/>
      <c r="AA73" s="43"/>
    </row>
    <row r="74" spans="1:30" x14ac:dyDescent="0.25">
      <c r="A74" s="24" t="s">
        <v>89</v>
      </c>
      <c r="B74" s="66">
        <v>730.6</v>
      </c>
      <c r="C74" s="25">
        <v>388.5</v>
      </c>
      <c r="D74" s="25">
        <v>467.1</v>
      </c>
      <c r="E74" s="25">
        <v>448</v>
      </c>
      <c r="F74" s="25">
        <v>506.4</v>
      </c>
      <c r="G74" s="25">
        <v>448.5</v>
      </c>
      <c r="H74" s="25">
        <v>676.7</v>
      </c>
      <c r="I74" s="25">
        <v>519.1</v>
      </c>
      <c r="J74" s="25">
        <v>628.79999999999995</v>
      </c>
      <c r="K74" s="25">
        <v>638.20000000000005</v>
      </c>
      <c r="L74" s="25">
        <v>646.4</v>
      </c>
      <c r="M74" s="25">
        <v>639</v>
      </c>
      <c r="N74" s="32">
        <v>710.5</v>
      </c>
      <c r="O74" s="20">
        <f t="shared" si="5"/>
        <v>-2.751163427320014E-2</v>
      </c>
      <c r="P74" s="20">
        <f t="shared" si="6"/>
        <v>0.11328737073017855</v>
      </c>
      <c r="R74" s="43"/>
      <c r="S74" s="43"/>
      <c r="T74" s="43"/>
      <c r="U74" s="43"/>
      <c r="V74" s="43"/>
      <c r="W74" s="43"/>
      <c r="X74" s="43"/>
      <c r="Y74" s="43"/>
      <c r="Z74" s="43"/>
      <c r="AA74" s="43"/>
    </row>
    <row r="75" spans="1:30" x14ac:dyDescent="0.25">
      <c r="A75" s="24" t="s">
        <v>90</v>
      </c>
      <c r="B75" s="66">
        <v>152.6</v>
      </c>
      <c r="C75" s="25">
        <v>186.4</v>
      </c>
      <c r="D75" s="25">
        <v>231.9</v>
      </c>
      <c r="E75" s="25">
        <v>199.2</v>
      </c>
      <c r="F75" s="25">
        <v>134.9</v>
      </c>
      <c r="G75" s="25">
        <v>163.1</v>
      </c>
      <c r="H75" s="25">
        <v>187.4</v>
      </c>
      <c r="I75" s="25">
        <v>189.5</v>
      </c>
      <c r="J75" s="25">
        <v>151</v>
      </c>
      <c r="K75" s="25">
        <v>176.9</v>
      </c>
      <c r="L75" s="25">
        <v>166.9</v>
      </c>
      <c r="M75" s="25">
        <v>184.5</v>
      </c>
      <c r="N75" s="32">
        <v>252.8</v>
      </c>
      <c r="O75" s="20">
        <f t="shared" si="5"/>
        <v>0.6566186107470513</v>
      </c>
      <c r="P75" s="20">
        <f t="shared" si="6"/>
        <v>0.42905596382136801</v>
      </c>
      <c r="R75" s="43"/>
      <c r="S75" s="43"/>
      <c r="T75" s="43"/>
      <c r="U75" s="43"/>
      <c r="V75" s="43"/>
      <c r="W75" s="43"/>
      <c r="X75" s="43"/>
      <c r="Y75" s="43"/>
      <c r="Z75" s="43"/>
      <c r="AA75" s="43"/>
    </row>
    <row r="76" spans="1:30" x14ac:dyDescent="0.25">
      <c r="A76" s="24" t="s">
        <v>91</v>
      </c>
      <c r="B76" s="66">
        <v>240.5</v>
      </c>
      <c r="C76" s="25">
        <v>223.5</v>
      </c>
      <c r="D76" s="25">
        <v>245.6</v>
      </c>
      <c r="E76" s="25">
        <v>265.2</v>
      </c>
      <c r="F76" s="25">
        <v>229.7</v>
      </c>
      <c r="G76" s="25">
        <v>228.4</v>
      </c>
      <c r="H76" s="25">
        <v>293.60000000000002</v>
      </c>
      <c r="I76" s="25">
        <v>272.39999999999998</v>
      </c>
      <c r="J76" s="25">
        <v>342.9</v>
      </c>
      <c r="K76" s="25">
        <v>284.8</v>
      </c>
      <c r="L76" s="25">
        <v>320.10000000000002</v>
      </c>
      <c r="M76" s="25">
        <v>426.9</v>
      </c>
      <c r="N76" s="32">
        <v>453.6</v>
      </c>
      <c r="O76" s="60">
        <f t="shared" si="5"/>
        <v>0.88607068607068618</v>
      </c>
      <c r="P76" s="101">
        <f t="shared" si="6"/>
        <v>0.59269662921348321</v>
      </c>
      <c r="R76" s="43"/>
      <c r="S76" s="43"/>
      <c r="T76" s="43"/>
      <c r="U76" s="43"/>
      <c r="V76" s="43"/>
      <c r="W76" s="43"/>
      <c r="X76" s="43"/>
      <c r="Y76" s="43"/>
      <c r="Z76" s="43"/>
      <c r="AA76" s="43"/>
      <c r="AB76" s="104"/>
      <c r="AC76" s="34"/>
      <c r="AD76" s="34"/>
    </row>
    <row r="77" spans="1:30" s="22" customFormat="1" ht="30" x14ac:dyDescent="0.25">
      <c r="A77" s="31" t="s">
        <v>92</v>
      </c>
      <c r="B77" s="67">
        <v>1.3</v>
      </c>
      <c r="C77" s="30">
        <v>1.1000000000000001</v>
      </c>
      <c r="D77" s="30">
        <v>2.2999999999999998</v>
      </c>
      <c r="E77" s="30">
        <v>2.2999999999999998</v>
      </c>
      <c r="F77" s="30">
        <v>2.6</v>
      </c>
      <c r="G77" s="30">
        <v>3.5</v>
      </c>
      <c r="H77" s="30">
        <v>1.7</v>
      </c>
      <c r="I77" s="30">
        <v>2.2000000000000002</v>
      </c>
      <c r="J77" s="30">
        <v>3.2</v>
      </c>
      <c r="K77" s="30">
        <v>3.2</v>
      </c>
      <c r="L77" s="30">
        <v>3.3</v>
      </c>
      <c r="M77" s="30">
        <v>4.5999999999999996</v>
      </c>
      <c r="N77" s="33">
        <v>4.5</v>
      </c>
      <c r="O77" s="61">
        <f t="shared" si="5"/>
        <v>2.4615384615384617</v>
      </c>
      <c r="P77" s="102">
        <f t="shared" si="6"/>
        <v>0.40624999999999994</v>
      </c>
      <c r="R77" s="62"/>
      <c r="S77" s="62"/>
      <c r="T77" s="62"/>
      <c r="U77" s="62"/>
      <c r="V77" s="62"/>
      <c r="W77" s="62"/>
      <c r="X77" s="62"/>
      <c r="Y77" s="62"/>
      <c r="Z77" s="62"/>
      <c r="AA77" s="62"/>
      <c r="AB77" s="105"/>
      <c r="AC77" s="35"/>
      <c r="AD77" s="35"/>
    </row>
    <row r="78" spans="1:30" ht="30" x14ac:dyDescent="0.25">
      <c r="A78" s="24" t="s">
        <v>93</v>
      </c>
      <c r="B78" s="66">
        <v>74.599999999999994</v>
      </c>
      <c r="C78" s="25">
        <v>75.5</v>
      </c>
      <c r="D78" s="25">
        <v>63.1</v>
      </c>
      <c r="E78" s="25">
        <v>67.3</v>
      </c>
      <c r="F78" s="25">
        <v>66.5</v>
      </c>
      <c r="G78" s="25">
        <v>60.2</v>
      </c>
      <c r="H78" s="25">
        <v>50.4</v>
      </c>
      <c r="I78" s="25">
        <v>54.1</v>
      </c>
      <c r="J78" s="25">
        <v>41</v>
      </c>
      <c r="K78" s="25">
        <v>42.5</v>
      </c>
      <c r="L78" s="25">
        <v>36.5</v>
      </c>
      <c r="M78" s="25">
        <v>33.200000000000003</v>
      </c>
      <c r="N78" s="32">
        <v>37.799999999999997</v>
      </c>
      <c r="O78" s="20">
        <f t="shared" si="5"/>
        <v>-0.49329758713136729</v>
      </c>
      <c r="P78" s="20">
        <f t="shared" si="6"/>
        <v>-0.11058823529411771</v>
      </c>
      <c r="R78" s="43"/>
      <c r="S78" s="43"/>
      <c r="T78" s="43"/>
      <c r="U78" s="43"/>
      <c r="V78" s="43"/>
      <c r="W78" s="43"/>
      <c r="X78" s="43"/>
      <c r="Y78" s="43"/>
      <c r="Z78" s="43"/>
      <c r="AA78" s="43"/>
    </row>
    <row r="79" spans="1:30" s="80" customFormat="1" x14ac:dyDescent="0.25">
      <c r="A79" s="27" t="s">
        <v>94</v>
      </c>
      <c r="B79" s="65">
        <v>28164.2</v>
      </c>
      <c r="C79" s="28">
        <v>29086.799999999999</v>
      </c>
      <c r="D79" s="28">
        <v>30647.3</v>
      </c>
      <c r="E79" s="28">
        <v>31489.1</v>
      </c>
      <c r="F79" s="28">
        <v>32369.3</v>
      </c>
      <c r="G79" s="28">
        <v>32639.4</v>
      </c>
      <c r="H79" s="28">
        <v>32788.800000000003</v>
      </c>
      <c r="I79" s="28">
        <v>33787.699999999997</v>
      </c>
      <c r="J79" s="28">
        <v>35116.6</v>
      </c>
      <c r="K79" s="28">
        <v>36353.199999999997</v>
      </c>
      <c r="L79" s="28">
        <v>40151</v>
      </c>
      <c r="M79" s="28">
        <v>43435.6</v>
      </c>
      <c r="N79" s="58">
        <v>44951.9</v>
      </c>
      <c r="O79" s="29">
        <f t="shared" si="5"/>
        <v>0.59606521754567854</v>
      </c>
      <c r="P79" s="29">
        <f t="shared" si="6"/>
        <v>0.23653213472266554</v>
      </c>
      <c r="R79" s="82"/>
      <c r="S79" s="82"/>
      <c r="T79" s="82"/>
      <c r="U79" s="82"/>
      <c r="V79" s="82"/>
      <c r="W79" s="82"/>
      <c r="X79" s="82"/>
      <c r="Y79" s="82"/>
      <c r="Z79" s="82"/>
      <c r="AA79" s="82"/>
    </row>
    <row r="80" spans="1:30" ht="30" x14ac:dyDescent="0.25">
      <c r="A80" s="24" t="s">
        <v>95</v>
      </c>
      <c r="B80" s="66">
        <v>3311.2</v>
      </c>
      <c r="C80" s="25">
        <v>3460.6</v>
      </c>
      <c r="D80" s="25">
        <v>3389</v>
      </c>
      <c r="E80" s="25">
        <v>3306.9</v>
      </c>
      <c r="F80" s="25">
        <v>3317.2</v>
      </c>
      <c r="G80" s="25">
        <v>3432.3</v>
      </c>
      <c r="H80" s="25">
        <v>3475</v>
      </c>
      <c r="I80" s="25">
        <v>3456.8</v>
      </c>
      <c r="J80" s="25">
        <v>3554</v>
      </c>
      <c r="K80" s="25">
        <v>3710.3</v>
      </c>
      <c r="L80" s="25">
        <v>3641.8</v>
      </c>
      <c r="M80" s="25">
        <v>4027.9</v>
      </c>
      <c r="N80" s="32">
        <v>4300.6000000000004</v>
      </c>
      <c r="O80" s="20">
        <f t="shared" si="5"/>
        <v>0.29880405895143775</v>
      </c>
      <c r="P80" s="20">
        <f t="shared" si="6"/>
        <v>0.15909764709053181</v>
      </c>
      <c r="R80" s="43"/>
      <c r="S80" s="43"/>
      <c r="T80" s="43"/>
      <c r="U80" s="43"/>
      <c r="V80" s="43"/>
      <c r="W80" s="43"/>
      <c r="X80" s="43"/>
      <c r="Y80" s="43"/>
      <c r="Z80" s="43"/>
      <c r="AA80" s="43"/>
    </row>
    <row r="81" spans="1:27" x14ac:dyDescent="0.25">
      <c r="A81" s="24" t="s">
        <v>96</v>
      </c>
      <c r="B81" s="66">
        <v>9785.2999999999993</v>
      </c>
      <c r="C81" s="25">
        <v>10283.200000000001</v>
      </c>
      <c r="D81" s="25">
        <v>10832.3</v>
      </c>
      <c r="E81" s="25">
        <v>11228.3</v>
      </c>
      <c r="F81" s="25">
        <v>11605.1</v>
      </c>
      <c r="G81" s="25">
        <v>12069.3</v>
      </c>
      <c r="H81" s="25">
        <v>12403.5</v>
      </c>
      <c r="I81" s="25">
        <v>12976.3</v>
      </c>
      <c r="J81" s="25">
        <v>13209.4</v>
      </c>
      <c r="K81" s="25">
        <v>13836.7</v>
      </c>
      <c r="L81" s="25">
        <v>13762.8</v>
      </c>
      <c r="M81" s="25">
        <v>15234.3</v>
      </c>
      <c r="N81" s="32">
        <v>15904.9</v>
      </c>
      <c r="O81" s="20">
        <f t="shared" si="5"/>
        <v>0.62538706018210999</v>
      </c>
      <c r="P81" s="20">
        <f t="shared" si="6"/>
        <v>0.14947205619837092</v>
      </c>
      <c r="R81" s="43"/>
      <c r="S81" s="43"/>
      <c r="T81" s="43"/>
      <c r="U81" s="43"/>
      <c r="V81" s="43"/>
      <c r="W81" s="43"/>
      <c r="X81" s="43"/>
      <c r="Y81" s="43"/>
      <c r="Z81" s="43"/>
      <c r="AA81" s="43"/>
    </row>
    <row r="82" spans="1:27" x14ac:dyDescent="0.25">
      <c r="A82" s="24" t="s">
        <v>97</v>
      </c>
      <c r="B82" s="66">
        <v>13772.3</v>
      </c>
      <c r="C82" s="25">
        <v>14107.5</v>
      </c>
      <c r="D82" s="25">
        <v>14942.4</v>
      </c>
      <c r="E82" s="25">
        <v>15591</v>
      </c>
      <c r="F82" s="25">
        <v>15991.9</v>
      </c>
      <c r="G82" s="25">
        <v>15780.8</v>
      </c>
      <c r="H82" s="25">
        <v>15578.4</v>
      </c>
      <c r="I82" s="25">
        <v>15996.1</v>
      </c>
      <c r="J82" s="25">
        <v>16816.8</v>
      </c>
      <c r="K82" s="25">
        <v>17052.2</v>
      </c>
      <c r="L82" s="25">
        <v>20597.8</v>
      </c>
      <c r="M82" s="25">
        <v>20992.9</v>
      </c>
      <c r="N82" s="32">
        <v>21831</v>
      </c>
      <c r="O82" s="20">
        <f t="shared" si="5"/>
        <v>0.58513828481807695</v>
      </c>
      <c r="P82" s="20">
        <f t="shared" si="6"/>
        <v>0.28024536423452689</v>
      </c>
      <c r="R82" s="43"/>
      <c r="S82" s="43"/>
      <c r="T82" s="43"/>
      <c r="U82" s="43"/>
      <c r="V82" s="43"/>
      <c r="W82" s="43"/>
      <c r="X82" s="43"/>
      <c r="Y82" s="43"/>
      <c r="Z82" s="43"/>
      <c r="AA82" s="43"/>
    </row>
    <row r="83" spans="1:27" s="22" customFormat="1" x14ac:dyDescent="0.25">
      <c r="A83" s="31" t="s">
        <v>98</v>
      </c>
      <c r="B83" s="67">
        <v>628.20000000000005</v>
      </c>
      <c r="C83" s="30">
        <v>607.1</v>
      </c>
      <c r="D83" s="30">
        <v>655.4</v>
      </c>
      <c r="E83" s="30">
        <v>692.2</v>
      </c>
      <c r="F83" s="30">
        <v>698</v>
      </c>
      <c r="G83" s="30">
        <v>567.9</v>
      </c>
      <c r="H83" s="30">
        <v>548.20000000000005</v>
      </c>
      <c r="I83" s="30">
        <v>549.5</v>
      </c>
      <c r="J83" s="30">
        <v>592.70000000000005</v>
      </c>
      <c r="K83" s="30">
        <v>639.1</v>
      </c>
      <c r="L83" s="30">
        <v>925.7</v>
      </c>
      <c r="M83" s="30">
        <v>1891.4</v>
      </c>
      <c r="N83" s="33">
        <v>1652.4</v>
      </c>
      <c r="O83" s="55">
        <f t="shared" si="5"/>
        <v>1.6303724928366761</v>
      </c>
      <c r="P83" s="55">
        <f t="shared" si="6"/>
        <v>1.5855108746675013</v>
      </c>
      <c r="R83" s="62"/>
      <c r="S83" s="62"/>
      <c r="T83" s="62"/>
      <c r="U83" s="62"/>
      <c r="V83" s="62"/>
      <c r="W83" s="62"/>
      <c r="X83" s="62"/>
      <c r="Y83" s="62"/>
      <c r="Z83" s="62"/>
      <c r="AA83" s="62"/>
    </row>
    <row r="84" spans="1:27" s="22" customFormat="1" x14ac:dyDescent="0.25">
      <c r="A84" s="31" t="s">
        <v>99</v>
      </c>
      <c r="B84" s="67">
        <v>37.299999999999997</v>
      </c>
      <c r="C84" s="30">
        <v>34.1</v>
      </c>
      <c r="D84" s="30">
        <v>34</v>
      </c>
      <c r="E84" s="30">
        <v>29.9</v>
      </c>
      <c r="F84" s="30">
        <v>27.2</v>
      </c>
      <c r="G84" s="30">
        <v>28.2</v>
      </c>
      <c r="H84" s="30">
        <v>33.1</v>
      </c>
      <c r="I84" s="30">
        <v>76.900000000000006</v>
      </c>
      <c r="J84" s="30">
        <v>134.30000000000001</v>
      </c>
      <c r="K84" s="30">
        <v>197</v>
      </c>
      <c r="L84" s="30">
        <v>220.9</v>
      </c>
      <c r="M84" s="30">
        <v>249.3</v>
      </c>
      <c r="N84" s="33">
        <v>285.60000000000002</v>
      </c>
      <c r="O84" s="55">
        <f t="shared" si="5"/>
        <v>6.656836461126006</v>
      </c>
      <c r="P84" s="55">
        <f t="shared" si="6"/>
        <v>0.44974619289340112</v>
      </c>
      <c r="R84" s="62"/>
      <c r="S84" s="62"/>
      <c r="T84" s="62"/>
      <c r="U84" s="62"/>
      <c r="V84" s="62"/>
      <c r="W84" s="62"/>
      <c r="X84" s="62"/>
      <c r="Y84" s="62"/>
      <c r="Z84" s="62"/>
      <c r="AA84" s="62"/>
    </row>
    <row r="85" spans="1:27" x14ac:dyDescent="0.25">
      <c r="A85" s="24" t="s">
        <v>100</v>
      </c>
      <c r="B85" s="66">
        <v>630</v>
      </c>
      <c r="C85" s="25">
        <v>594.29999999999995</v>
      </c>
      <c r="D85" s="25">
        <v>794.1</v>
      </c>
      <c r="E85" s="25">
        <v>640.9</v>
      </c>
      <c r="F85" s="25">
        <v>729.9</v>
      </c>
      <c r="G85" s="25">
        <v>760.9</v>
      </c>
      <c r="H85" s="25">
        <v>750.6</v>
      </c>
      <c r="I85" s="25">
        <v>732.1</v>
      </c>
      <c r="J85" s="25">
        <v>809.2</v>
      </c>
      <c r="K85" s="25">
        <v>917.9</v>
      </c>
      <c r="L85" s="25">
        <v>1002</v>
      </c>
      <c r="M85" s="25">
        <v>1039.7</v>
      </c>
      <c r="N85" s="32">
        <v>977.4</v>
      </c>
      <c r="O85" s="20">
        <f t="shared" si="5"/>
        <v>0.55142857142857138</v>
      </c>
      <c r="P85" s="20">
        <f t="shared" si="6"/>
        <v>6.4821876021353086E-2</v>
      </c>
      <c r="R85" s="43"/>
      <c r="S85" s="43"/>
      <c r="T85" s="43"/>
      <c r="U85" s="43"/>
      <c r="V85" s="43"/>
      <c r="W85" s="43"/>
      <c r="X85" s="43"/>
      <c r="Y85" s="43"/>
      <c r="Z85" s="43"/>
      <c r="AA85" s="43"/>
    </row>
    <row r="86" spans="1:27" s="80" customFormat="1" x14ac:dyDescent="0.25">
      <c r="A86" s="27" t="s">
        <v>101</v>
      </c>
      <c r="B86" s="65">
        <v>4670.3</v>
      </c>
      <c r="C86" s="28">
        <v>4887.7</v>
      </c>
      <c r="D86" s="28">
        <v>5286.4</v>
      </c>
      <c r="E86" s="28">
        <v>5091.6000000000004</v>
      </c>
      <c r="F86" s="28">
        <v>5159.3999999999996</v>
      </c>
      <c r="G86" s="28">
        <v>5054.8999999999996</v>
      </c>
      <c r="H86" s="28">
        <v>5397.3</v>
      </c>
      <c r="I86" s="28">
        <v>5543.4</v>
      </c>
      <c r="J86" s="28">
        <v>5988.2</v>
      </c>
      <c r="K86" s="28">
        <v>6092.3</v>
      </c>
      <c r="L86" s="28">
        <v>5816.2</v>
      </c>
      <c r="M86" s="28">
        <v>6036</v>
      </c>
      <c r="N86" s="59">
        <v>6853.2</v>
      </c>
      <c r="O86" s="29">
        <f t="shared" si="5"/>
        <v>0.46740038113183296</v>
      </c>
      <c r="P86" s="29">
        <f t="shared" si="6"/>
        <v>0.12489535971636322</v>
      </c>
      <c r="R86" s="82"/>
      <c r="S86" s="82"/>
      <c r="T86" s="82"/>
      <c r="U86" s="82"/>
      <c r="V86" s="82"/>
      <c r="W86" s="82"/>
      <c r="X86" s="82"/>
      <c r="Y86" s="82"/>
      <c r="Z86" s="82"/>
      <c r="AA86" s="82"/>
    </row>
    <row r="87" spans="1:27" x14ac:dyDescent="0.25">
      <c r="A87" s="24" t="s">
        <v>102</v>
      </c>
      <c r="B87" s="66">
        <v>1502</v>
      </c>
      <c r="C87" s="25">
        <v>1539.8</v>
      </c>
      <c r="D87" s="25">
        <v>1784.3</v>
      </c>
      <c r="E87" s="25">
        <v>1635.9</v>
      </c>
      <c r="F87" s="25">
        <v>1479.1</v>
      </c>
      <c r="G87" s="25">
        <v>1551.3</v>
      </c>
      <c r="H87" s="25">
        <v>1656</v>
      </c>
      <c r="I87" s="25">
        <v>1679</v>
      </c>
      <c r="J87" s="25">
        <v>1925.6</v>
      </c>
      <c r="K87" s="25">
        <v>1975.6</v>
      </c>
      <c r="L87" s="25">
        <v>1793.5</v>
      </c>
      <c r="M87" s="25">
        <v>1932.6</v>
      </c>
      <c r="N87" s="32">
        <v>2168.8000000000002</v>
      </c>
      <c r="O87" s="20">
        <f t="shared" si="5"/>
        <v>0.44394141145139826</v>
      </c>
      <c r="P87" s="20">
        <f t="shared" si="6"/>
        <v>9.7793075521360739E-2</v>
      </c>
      <c r="R87" s="43"/>
      <c r="S87" s="43"/>
      <c r="T87" s="43"/>
      <c r="U87" s="43"/>
      <c r="V87" s="43"/>
      <c r="W87" s="43"/>
      <c r="X87" s="43"/>
      <c r="Y87" s="43"/>
      <c r="Z87" s="43"/>
      <c r="AA87" s="43"/>
    </row>
    <row r="88" spans="1:27" x14ac:dyDescent="0.25">
      <c r="A88" s="24" t="s">
        <v>103</v>
      </c>
      <c r="B88" s="66">
        <v>1775.3</v>
      </c>
      <c r="C88" s="25">
        <v>1936</v>
      </c>
      <c r="D88" s="25">
        <v>2013.2</v>
      </c>
      <c r="E88" s="25">
        <v>1942.9</v>
      </c>
      <c r="F88" s="25">
        <v>1997.7</v>
      </c>
      <c r="G88" s="25">
        <v>1976.5</v>
      </c>
      <c r="H88" s="25">
        <v>2189.6</v>
      </c>
      <c r="I88" s="25">
        <v>2299.1</v>
      </c>
      <c r="J88" s="25">
        <v>2424.3000000000002</v>
      </c>
      <c r="K88" s="25">
        <v>2441</v>
      </c>
      <c r="L88" s="25">
        <v>2307.6999999999998</v>
      </c>
      <c r="M88" s="25">
        <v>2415</v>
      </c>
      <c r="N88" s="32">
        <v>2857.7</v>
      </c>
      <c r="O88" s="20">
        <f t="shared" si="5"/>
        <v>0.60969976905311773</v>
      </c>
      <c r="P88" s="20">
        <f t="shared" si="6"/>
        <v>0.17070872593199501</v>
      </c>
      <c r="R88" s="43"/>
      <c r="S88" s="43"/>
      <c r="T88" s="43"/>
      <c r="U88" s="43"/>
      <c r="V88" s="43"/>
      <c r="W88" s="43"/>
      <c r="X88" s="43"/>
      <c r="Y88" s="43"/>
      <c r="Z88" s="43"/>
      <c r="AA88" s="43"/>
    </row>
    <row r="89" spans="1:27" ht="30" x14ac:dyDescent="0.25">
      <c r="A89" s="24" t="s">
        <v>104</v>
      </c>
      <c r="B89" s="66">
        <v>912.9</v>
      </c>
      <c r="C89" s="25">
        <v>885.2</v>
      </c>
      <c r="D89" s="25">
        <v>923.7</v>
      </c>
      <c r="E89" s="25">
        <v>959.2</v>
      </c>
      <c r="F89" s="25">
        <v>994.6</v>
      </c>
      <c r="G89" s="25">
        <v>877.7</v>
      </c>
      <c r="H89" s="25">
        <v>904.5</v>
      </c>
      <c r="I89" s="25">
        <v>924.9</v>
      </c>
      <c r="J89" s="25">
        <v>942.6</v>
      </c>
      <c r="K89" s="25">
        <v>941.5</v>
      </c>
      <c r="L89" s="25">
        <v>901.4</v>
      </c>
      <c r="M89" s="25">
        <v>969.5</v>
      </c>
      <c r="N89" s="32">
        <v>1044</v>
      </c>
      <c r="O89" s="20">
        <f t="shared" si="5"/>
        <v>0.1436082813013474</v>
      </c>
      <c r="P89" s="20">
        <f t="shared" si="6"/>
        <v>0.1088688263409453</v>
      </c>
      <c r="R89" s="43"/>
      <c r="S89" s="43"/>
      <c r="T89" s="43"/>
      <c r="U89" s="43"/>
      <c r="V89" s="43"/>
      <c r="W89" s="43"/>
      <c r="X89" s="43"/>
      <c r="Y89" s="43"/>
      <c r="Z89" s="43"/>
      <c r="AA89" s="43"/>
    </row>
    <row r="90" spans="1:27" ht="15" customHeight="1" x14ac:dyDescent="0.25">
      <c r="A90" s="24" t="s">
        <v>105</v>
      </c>
      <c r="B90" s="66">
        <v>278.2</v>
      </c>
      <c r="C90" s="25">
        <v>310.3</v>
      </c>
      <c r="D90" s="25">
        <v>345.2</v>
      </c>
      <c r="E90" s="25">
        <v>366.3</v>
      </c>
      <c r="F90" s="25">
        <v>431.6</v>
      </c>
      <c r="G90" s="25">
        <v>372.7</v>
      </c>
      <c r="H90" s="25">
        <v>371.1</v>
      </c>
      <c r="I90" s="25">
        <v>393.3</v>
      </c>
      <c r="J90" s="25">
        <v>395.3</v>
      </c>
      <c r="K90" s="25">
        <v>422.6</v>
      </c>
      <c r="L90" s="25">
        <v>447.4</v>
      </c>
      <c r="M90" s="25">
        <v>418</v>
      </c>
      <c r="N90" s="32">
        <v>455.2</v>
      </c>
      <c r="O90" s="20">
        <f t="shared" si="5"/>
        <v>0.6362329259525521</v>
      </c>
      <c r="P90" s="20">
        <f t="shared" si="6"/>
        <v>7.7141504969237967E-2</v>
      </c>
      <c r="R90" s="43"/>
      <c r="S90" s="43"/>
      <c r="T90" s="43"/>
      <c r="U90" s="43"/>
      <c r="V90" s="43"/>
      <c r="W90" s="43"/>
      <c r="X90" s="43"/>
      <c r="Y90" s="43"/>
      <c r="Z90" s="43"/>
      <c r="AA90" s="43"/>
    </row>
    <row r="91" spans="1:27" ht="30" x14ac:dyDescent="0.25">
      <c r="A91" s="24" t="s">
        <v>106</v>
      </c>
      <c r="B91" s="66">
        <v>32.200000000000003</v>
      </c>
      <c r="C91" s="25">
        <v>34</v>
      </c>
      <c r="D91" s="25">
        <v>28.6</v>
      </c>
      <c r="E91" s="25">
        <v>27.8</v>
      </c>
      <c r="F91" s="25">
        <v>62.4</v>
      </c>
      <c r="G91" s="25">
        <v>62</v>
      </c>
      <c r="H91" s="25">
        <v>74.400000000000006</v>
      </c>
      <c r="I91" s="25">
        <v>48.2</v>
      </c>
      <c r="J91" s="25">
        <v>72.599999999999994</v>
      </c>
      <c r="K91" s="25">
        <v>71.099999999999994</v>
      </c>
      <c r="L91" s="25">
        <v>66.5</v>
      </c>
      <c r="M91" s="25">
        <v>56.8</v>
      </c>
      <c r="N91" s="32">
        <v>62.5</v>
      </c>
      <c r="O91" s="20">
        <f t="shared" si="5"/>
        <v>0.94099378881987561</v>
      </c>
      <c r="P91" s="20">
        <f t="shared" si="6"/>
        <v>-0.12095639943741203</v>
      </c>
      <c r="R91" s="43"/>
      <c r="S91" s="43"/>
      <c r="T91" s="43"/>
      <c r="U91" s="43"/>
      <c r="V91" s="43"/>
      <c r="W91" s="43"/>
      <c r="X91" s="43"/>
      <c r="Y91" s="43"/>
      <c r="Z91" s="43"/>
      <c r="AA91" s="43"/>
    </row>
    <row r="92" spans="1:27" x14ac:dyDescent="0.25">
      <c r="A92" s="24" t="s">
        <v>107</v>
      </c>
      <c r="B92" s="66">
        <v>169.8</v>
      </c>
      <c r="C92" s="25">
        <v>182.4</v>
      </c>
      <c r="D92" s="25">
        <v>191.3</v>
      </c>
      <c r="E92" s="25">
        <v>159.4</v>
      </c>
      <c r="F92" s="25">
        <v>193.9</v>
      </c>
      <c r="G92" s="25">
        <v>214.8</v>
      </c>
      <c r="H92" s="25">
        <v>201.7</v>
      </c>
      <c r="I92" s="25">
        <v>198.9</v>
      </c>
      <c r="J92" s="25">
        <v>227.8</v>
      </c>
      <c r="K92" s="25">
        <v>240.4</v>
      </c>
      <c r="L92" s="25">
        <v>299.7</v>
      </c>
      <c r="M92" s="25">
        <v>244.1</v>
      </c>
      <c r="N92" s="32">
        <v>264.89999999999998</v>
      </c>
      <c r="O92" s="20">
        <f t="shared" si="5"/>
        <v>0.56007067137809163</v>
      </c>
      <c r="P92" s="20">
        <f t="shared" si="6"/>
        <v>0.10191347753743749</v>
      </c>
      <c r="R92" s="43"/>
      <c r="S92" s="43"/>
      <c r="T92" s="43"/>
      <c r="U92" s="43"/>
      <c r="V92" s="43"/>
      <c r="W92" s="43"/>
      <c r="X92" s="43"/>
      <c r="Y92" s="43"/>
      <c r="Z92" s="43"/>
      <c r="AA92" s="43"/>
    </row>
    <row r="93" spans="1:27" s="80" customFormat="1" x14ac:dyDescent="0.25">
      <c r="A93" s="27" t="s">
        <v>108</v>
      </c>
      <c r="B93" s="65">
        <v>21936.3</v>
      </c>
      <c r="C93" s="28">
        <v>23355.9</v>
      </c>
      <c r="D93" s="28">
        <v>24158.2</v>
      </c>
      <c r="E93" s="28">
        <v>25044.7</v>
      </c>
      <c r="F93" s="28">
        <v>25428.9</v>
      </c>
      <c r="G93" s="28">
        <v>26282.2</v>
      </c>
      <c r="H93" s="28">
        <v>26728.2</v>
      </c>
      <c r="I93" s="28">
        <v>27742.3</v>
      </c>
      <c r="J93" s="28">
        <v>28571.7</v>
      </c>
      <c r="K93" s="28">
        <v>29333.3</v>
      </c>
      <c r="L93" s="28">
        <v>30227.7</v>
      </c>
      <c r="M93" s="28">
        <v>31450.7</v>
      </c>
      <c r="N93" s="58">
        <v>34726.5</v>
      </c>
      <c r="O93" s="29">
        <f t="shared" si="5"/>
        <v>0.5830609537615733</v>
      </c>
      <c r="P93" s="29">
        <f t="shared" si="6"/>
        <v>0.18385929984011348</v>
      </c>
      <c r="R93" s="82"/>
      <c r="S93" s="82"/>
      <c r="T93" s="82"/>
      <c r="U93" s="82"/>
      <c r="V93" s="82"/>
      <c r="W93" s="82"/>
      <c r="X93" s="82"/>
      <c r="Y93" s="82"/>
      <c r="Z93" s="82"/>
      <c r="AA93" s="82"/>
    </row>
    <row r="94" spans="1:27" x14ac:dyDescent="0.25">
      <c r="A94" s="24" t="s">
        <v>109</v>
      </c>
      <c r="B94" s="66">
        <v>7081.1</v>
      </c>
      <c r="C94" s="25">
        <v>7400.6</v>
      </c>
      <c r="D94" s="25">
        <v>7703.4</v>
      </c>
      <c r="E94" s="25">
        <v>8185.3</v>
      </c>
      <c r="F94" s="25">
        <v>8195.9</v>
      </c>
      <c r="G94" s="25">
        <v>8423.4</v>
      </c>
      <c r="H94" s="25">
        <v>8766.7999999999993</v>
      </c>
      <c r="I94" s="25">
        <v>8968.4</v>
      </c>
      <c r="J94" s="25">
        <v>9302.5</v>
      </c>
      <c r="K94" s="25">
        <v>9567.9</v>
      </c>
      <c r="L94" s="25">
        <v>9761.7000000000007</v>
      </c>
      <c r="M94" s="25">
        <v>10169.1</v>
      </c>
      <c r="N94" s="32">
        <v>11124.6</v>
      </c>
      <c r="O94" s="20">
        <f t="shared" si="5"/>
        <v>0.57102710030927395</v>
      </c>
      <c r="P94" s="20">
        <f t="shared" si="6"/>
        <v>0.16270027905810061</v>
      </c>
      <c r="R94" s="43"/>
      <c r="S94" s="43"/>
      <c r="T94" s="43"/>
      <c r="U94" s="43"/>
      <c r="V94" s="43"/>
      <c r="W94" s="43"/>
      <c r="X94" s="43"/>
      <c r="Y94" s="43"/>
      <c r="Z94" s="43"/>
      <c r="AA94" s="43"/>
    </row>
    <row r="95" spans="1:27" x14ac:dyDescent="0.25">
      <c r="A95" s="24" t="s">
        <v>110</v>
      </c>
      <c r="B95" s="66">
        <v>8943.7000000000007</v>
      </c>
      <c r="C95" s="25">
        <v>9281.2000000000007</v>
      </c>
      <c r="D95" s="25">
        <v>9567.9</v>
      </c>
      <c r="E95" s="25">
        <v>9779.1</v>
      </c>
      <c r="F95" s="25">
        <v>9964.2000000000007</v>
      </c>
      <c r="G95" s="25">
        <v>10300.1</v>
      </c>
      <c r="H95" s="25">
        <v>10565.2</v>
      </c>
      <c r="I95" s="25">
        <v>10719.4</v>
      </c>
      <c r="J95" s="25">
        <v>10973.8</v>
      </c>
      <c r="K95" s="25">
        <v>11348.3</v>
      </c>
      <c r="L95" s="25">
        <v>11612.4</v>
      </c>
      <c r="M95" s="25">
        <v>11955.3</v>
      </c>
      <c r="N95" s="32">
        <v>13161.1</v>
      </c>
      <c r="O95" s="20">
        <f t="shared" si="5"/>
        <v>0.47154980600869878</v>
      </c>
      <c r="P95" s="20">
        <f t="shared" si="6"/>
        <v>0.15974198778671705</v>
      </c>
      <c r="R95" s="43"/>
      <c r="S95" s="43"/>
      <c r="T95" s="43"/>
      <c r="U95" s="43"/>
      <c r="V95" s="43"/>
      <c r="W95" s="43"/>
      <c r="X95" s="43"/>
      <c r="Y95" s="43"/>
      <c r="Z95" s="43"/>
      <c r="AA95" s="43"/>
    </row>
    <row r="96" spans="1:27" x14ac:dyDescent="0.25">
      <c r="A96" s="24" t="s">
        <v>111</v>
      </c>
      <c r="B96" s="66">
        <v>0</v>
      </c>
      <c r="C96" s="25">
        <v>0</v>
      </c>
      <c r="D96" s="25">
        <v>15.6</v>
      </c>
      <c r="E96" s="25">
        <v>0.3</v>
      </c>
      <c r="F96" s="25">
        <v>17.5</v>
      </c>
      <c r="G96" s="25">
        <v>20.7</v>
      </c>
      <c r="H96" s="25">
        <v>23.5</v>
      </c>
      <c r="I96" s="25">
        <v>23.6</v>
      </c>
      <c r="J96" s="25">
        <v>27.5</v>
      </c>
      <c r="K96" s="25">
        <v>21.5</v>
      </c>
      <c r="L96" s="25">
        <v>21.4</v>
      </c>
      <c r="M96" s="25">
        <v>16.8</v>
      </c>
      <c r="N96" s="32">
        <v>22.7</v>
      </c>
      <c r="O96" s="20" t="e">
        <f t="shared" ref="O96:O111" si="7">(N96-B96)/B96</f>
        <v>#DIV/0!</v>
      </c>
      <c r="P96" s="20">
        <f t="shared" ref="P96:P111" si="8">(N96-K96)/K96</f>
        <v>5.5813953488372058E-2</v>
      </c>
      <c r="R96" s="43"/>
      <c r="S96" s="43"/>
      <c r="T96" s="43"/>
      <c r="U96" s="43"/>
      <c r="V96" s="43"/>
      <c r="W96" s="43"/>
      <c r="X96" s="43"/>
      <c r="Y96" s="43"/>
      <c r="Z96" s="43"/>
      <c r="AA96" s="43"/>
    </row>
    <row r="97" spans="1:28" x14ac:dyDescent="0.25">
      <c r="A97" s="24" t="s">
        <v>112</v>
      </c>
      <c r="B97" s="66">
        <v>3178.5</v>
      </c>
      <c r="C97" s="25">
        <v>3589.8</v>
      </c>
      <c r="D97" s="25">
        <v>3778.6</v>
      </c>
      <c r="E97" s="25">
        <v>3792.8</v>
      </c>
      <c r="F97" s="25">
        <v>3705.7</v>
      </c>
      <c r="G97" s="25">
        <v>3796.7</v>
      </c>
      <c r="H97" s="25">
        <v>3729.4</v>
      </c>
      <c r="I97" s="25">
        <v>3851.5</v>
      </c>
      <c r="J97" s="25">
        <v>4013</v>
      </c>
      <c r="K97" s="25">
        <v>4282.8</v>
      </c>
      <c r="L97" s="25">
        <v>4319.3999999999996</v>
      </c>
      <c r="M97" s="25">
        <v>4568.5</v>
      </c>
      <c r="N97" s="32">
        <v>5238.5</v>
      </c>
      <c r="O97" s="20">
        <f t="shared" si="7"/>
        <v>0.64810445178543341</v>
      </c>
      <c r="P97" s="20">
        <f t="shared" si="8"/>
        <v>0.22314840758382362</v>
      </c>
      <c r="R97" s="43"/>
      <c r="S97" s="43"/>
      <c r="T97" s="43"/>
      <c r="U97" s="43"/>
      <c r="V97" s="43"/>
      <c r="W97" s="43"/>
      <c r="X97" s="43"/>
      <c r="Y97" s="43"/>
      <c r="Z97" s="43"/>
      <c r="AA97" s="43"/>
    </row>
    <row r="98" spans="1:28" ht="30" x14ac:dyDescent="0.25">
      <c r="A98" s="24" t="s">
        <v>113</v>
      </c>
      <c r="B98" s="66">
        <v>1589.5</v>
      </c>
      <c r="C98" s="25">
        <v>1870.8</v>
      </c>
      <c r="D98" s="25">
        <v>1849.2</v>
      </c>
      <c r="E98" s="25">
        <v>2077.6999999999998</v>
      </c>
      <c r="F98" s="25">
        <v>2243.6999999999998</v>
      </c>
      <c r="G98" s="25">
        <v>2311</v>
      </c>
      <c r="H98" s="25">
        <v>2213</v>
      </c>
      <c r="I98" s="25">
        <v>2603.6</v>
      </c>
      <c r="J98" s="25">
        <v>2698.6</v>
      </c>
      <c r="K98" s="25">
        <v>2592.1999999999998</v>
      </c>
      <c r="L98" s="25">
        <v>2902.2</v>
      </c>
      <c r="M98" s="25">
        <v>3010.9</v>
      </c>
      <c r="N98" s="32">
        <v>3307.6</v>
      </c>
      <c r="O98" s="20">
        <f t="shared" si="7"/>
        <v>1.0809059452658067</v>
      </c>
      <c r="P98" s="20">
        <f t="shared" si="8"/>
        <v>0.2759817915284315</v>
      </c>
      <c r="R98" s="43"/>
      <c r="S98" s="43"/>
      <c r="T98" s="43"/>
      <c r="U98" s="43"/>
      <c r="V98" s="43"/>
      <c r="W98" s="43"/>
      <c r="X98" s="43"/>
      <c r="Y98" s="43"/>
      <c r="Z98" s="43"/>
      <c r="AA98" s="43"/>
    </row>
    <row r="99" spans="1:28" x14ac:dyDescent="0.25">
      <c r="A99" s="24" t="s">
        <v>114</v>
      </c>
      <c r="B99" s="66">
        <v>623.29999999999995</v>
      </c>
      <c r="C99" s="25">
        <v>691.6</v>
      </c>
      <c r="D99" s="25">
        <v>773</v>
      </c>
      <c r="E99" s="25">
        <v>738.3</v>
      </c>
      <c r="F99" s="25">
        <v>835.1</v>
      </c>
      <c r="G99" s="25">
        <v>872.1</v>
      </c>
      <c r="H99" s="25">
        <v>960.3</v>
      </c>
      <c r="I99" s="25">
        <v>1053</v>
      </c>
      <c r="J99" s="25">
        <v>1051.5</v>
      </c>
      <c r="K99" s="25">
        <v>1023.4</v>
      </c>
      <c r="L99" s="25">
        <v>1096.9000000000001</v>
      </c>
      <c r="M99" s="25">
        <v>1199.8</v>
      </c>
      <c r="N99" s="32">
        <v>1346.4</v>
      </c>
      <c r="O99" s="20">
        <f t="shared" si="7"/>
        <v>1.1601155141986206</v>
      </c>
      <c r="P99" s="20">
        <f t="shared" si="8"/>
        <v>0.31561461794019946</v>
      </c>
      <c r="R99" s="43"/>
      <c r="S99" s="43"/>
      <c r="T99" s="43"/>
      <c r="U99" s="43"/>
      <c r="V99" s="43"/>
      <c r="W99" s="43"/>
      <c r="X99" s="43"/>
      <c r="Y99" s="43"/>
      <c r="Z99" s="43"/>
      <c r="AA99" s="43"/>
    </row>
    <row r="100" spans="1:28" x14ac:dyDescent="0.25">
      <c r="A100" s="24" t="s">
        <v>115</v>
      </c>
      <c r="B100" s="66">
        <v>5.6</v>
      </c>
      <c r="C100" s="25">
        <v>4</v>
      </c>
      <c r="D100" s="25">
        <v>5</v>
      </c>
      <c r="E100" s="25">
        <v>6.7</v>
      </c>
      <c r="F100" s="25">
        <v>0.6</v>
      </c>
      <c r="G100" s="25">
        <v>2.4</v>
      </c>
      <c r="H100" s="25">
        <v>4.0999999999999996</v>
      </c>
      <c r="I100" s="25">
        <v>7.2</v>
      </c>
      <c r="J100" s="25">
        <v>2.5</v>
      </c>
      <c r="K100" s="25">
        <v>4.4000000000000004</v>
      </c>
      <c r="L100" s="25">
        <v>6.1</v>
      </c>
      <c r="M100" s="25">
        <v>8.8000000000000007</v>
      </c>
      <c r="N100" s="32">
        <v>14</v>
      </c>
      <c r="O100" s="20">
        <f t="shared" si="7"/>
        <v>1.5000000000000002</v>
      </c>
      <c r="P100" s="20">
        <f t="shared" si="8"/>
        <v>2.1818181818181817</v>
      </c>
      <c r="R100" s="43"/>
      <c r="S100" s="43"/>
      <c r="T100" s="43"/>
      <c r="U100" s="43"/>
      <c r="V100" s="43"/>
      <c r="W100" s="43"/>
      <c r="X100" s="43"/>
      <c r="Y100" s="43"/>
      <c r="Z100" s="43"/>
      <c r="AA100" s="43"/>
    </row>
    <row r="101" spans="1:28" x14ac:dyDescent="0.25">
      <c r="A101" s="24" t="s">
        <v>116</v>
      </c>
      <c r="B101" s="66">
        <v>514.6</v>
      </c>
      <c r="C101" s="25">
        <v>517.9</v>
      </c>
      <c r="D101" s="25">
        <v>465.6</v>
      </c>
      <c r="E101" s="25">
        <v>464.4</v>
      </c>
      <c r="F101" s="25">
        <v>466.2</v>
      </c>
      <c r="G101" s="25">
        <v>555.79999999999995</v>
      </c>
      <c r="H101" s="25">
        <v>465.7</v>
      </c>
      <c r="I101" s="25">
        <v>515.70000000000005</v>
      </c>
      <c r="J101" s="25">
        <v>502.3</v>
      </c>
      <c r="K101" s="25">
        <v>492.8</v>
      </c>
      <c r="L101" s="25">
        <v>507.6</v>
      </c>
      <c r="M101" s="25">
        <v>521.6</v>
      </c>
      <c r="N101" s="32">
        <v>511.6</v>
      </c>
      <c r="O101" s="20">
        <f t="shared" si="7"/>
        <v>-5.8297706956859695E-3</v>
      </c>
      <c r="P101" s="20">
        <f t="shared" si="8"/>
        <v>3.8149350649350669E-2</v>
      </c>
      <c r="R101" s="43"/>
      <c r="S101" s="43"/>
      <c r="T101" s="43"/>
      <c r="U101" s="43"/>
      <c r="V101" s="43"/>
      <c r="W101" s="43"/>
      <c r="X101" s="43"/>
      <c r="Y101" s="43"/>
      <c r="Z101" s="43"/>
      <c r="AA101" s="43"/>
    </row>
    <row r="102" spans="1:28" s="80" customFormat="1" x14ac:dyDescent="0.25">
      <c r="A102" s="27" t="s">
        <v>117</v>
      </c>
      <c r="B102" s="65">
        <v>68469.2</v>
      </c>
      <c r="C102" s="28">
        <v>71834.8</v>
      </c>
      <c r="D102" s="28">
        <v>75606.399999999994</v>
      </c>
      <c r="E102" s="28">
        <v>78779.899999999994</v>
      </c>
      <c r="F102" s="28">
        <v>79670</v>
      </c>
      <c r="G102" s="28">
        <v>80798.100000000006</v>
      </c>
      <c r="H102" s="28">
        <v>83473.8</v>
      </c>
      <c r="I102" s="28">
        <v>85967.3</v>
      </c>
      <c r="J102" s="28">
        <v>88650.8</v>
      </c>
      <c r="K102" s="28">
        <v>92115.199999999997</v>
      </c>
      <c r="L102" s="28">
        <v>103883.4</v>
      </c>
      <c r="M102" s="28">
        <v>105013.9</v>
      </c>
      <c r="N102" s="58">
        <v>112543</v>
      </c>
      <c r="O102" s="29">
        <f t="shared" si="7"/>
        <v>0.6437025699146478</v>
      </c>
      <c r="P102" s="29">
        <f t="shared" si="8"/>
        <v>0.22176361773084141</v>
      </c>
      <c r="R102" s="82"/>
      <c r="S102" s="82"/>
      <c r="T102" s="82"/>
      <c r="U102" s="82"/>
      <c r="V102" s="82"/>
      <c r="W102" s="82"/>
      <c r="X102" s="82"/>
      <c r="Y102" s="82"/>
      <c r="Z102" s="82"/>
      <c r="AA102" s="82"/>
    </row>
    <row r="103" spans="1:28" s="22" customFormat="1" x14ac:dyDescent="0.25">
      <c r="A103" s="31" t="s">
        <v>118</v>
      </c>
      <c r="B103" s="67">
        <v>9742.7000000000007</v>
      </c>
      <c r="C103" s="30">
        <v>10239.299999999999</v>
      </c>
      <c r="D103" s="30">
        <v>10972.8</v>
      </c>
      <c r="E103" s="30">
        <v>11985.3</v>
      </c>
      <c r="F103" s="30">
        <v>12465.4</v>
      </c>
      <c r="G103" s="30">
        <v>13104.9</v>
      </c>
      <c r="H103" s="30">
        <v>13868.7</v>
      </c>
      <c r="I103" s="30">
        <v>14450.7</v>
      </c>
      <c r="J103" s="30">
        <v>15390.8</v>
      </c>
      <c r="K103" s="30">
        <v>16393.5</v>
      </c>
      <c r="L103" s="30">
        <v>17227.099999999999</v>
      </c>
      <c r="M103" s="30">
        <v>18497.3</v>
      </c>
      <c r="N103" s="33">
        <v>20255.900000000001</v>
      </c>
      <c r="O103" s="55">
        <f t="shared" si="7"/>
        <v>1.0790848532747594</v>
      </c>
      <c r="P103" s="55">
        <f t="shared" si="8"/>
        <v>0.23560557538048627</v>
      </c>
      <c r="R103" s="62"/>
      <c r="S103" s="62"/>
      <c r="T103" s="62"/>
      <c r="U103" s="62"/>
      <c r="V103" s="62"/>
      <c r="W103" s="62"/>
      <c r="X103" s="62"/>
      <c r="Y103" s="62"/>
      <c r="Z103" s="62"/>
      <c r="AA103" s="62"/>
    </row>
    <row r="104" spans="1:28" x14ac:dyDescent="0.25">
      <c r="A104" s="24" t="s">
        <v>119</v>
      </c>
      <c r="B104" s="66">
        <v>29058.799999999999</v>
      </c>
      <c r="C104" s="25">
        <v>30657.599999999999</v>
      </c>
      <c r="D104" s="25">
        <v>32672.400000000001</v>
      </c>
      <c r="E104" s="25">
        <v>34938.199999999997</v>
      </c>
      <c r="F104" s="25">
        <v>36010.800000000003</v>
      </c>
      <c r="G104" s="25">
        <v>37129.5</v>
      </c>
      <c r="H104" s="25">
        <v>38619.9</v>
      </c>
      <c r="I104" s="25">
        <v>40591.300000000003</v>
      </c>
      <c r="J104" s="25">
        <v>42401.4</v>
      </c>
      <c r="K104" s="25">
        <v>44752.5</v>
      </c>
      <c r="L104" s="25">
        <v>46715.5</v>
      </c>
      <c r="M104" s="25">
        <v>48232.800000000003</v>
      </c>
      <c r="N104" s="32">
        <v>53656.9</v>
      </c>
      <c r="O104" s="20">
        <f t="shared" si="7"/>
        <v>0.84649400525830398</v>
      </c>
      <c r="P104" s="20">
        <f t="shared" si="8"/>
        <v>0.19896988995028214</v>
      </c>
      <c r="R104" s="43"/>
      <c r="S104" s="43"/>
      <c r="T104" s="43"/>
      <c r="U104" s="43"/>
      <c r="V104" s="43"/>
      <c r="W104" s="43"/>
      <c r="X104" s="43"/>
      <c r="Y104" s="43"/>
      <c r="Z104" s="43"/>
      <c r="AA104" s="43"/>
    </row>
    <row r="105" spans="1:28" x14ac:dyDescent="0.25">
      <c r="A105" s="24" t="s">
        <v>120</v>
      </c>
      <c r="B105" s="66">
        <v>6963.8</v>
      </c>
      <c r="C105" s="25">
        <v>7165.4</v>
      </c>
      <c r="D105" s="25">
        <v>7359.7</v>
      </c>
      <c r="E105" s="25">
        <v>7459.7</v>
      </c>
      <c r="F105" s="25">
        <v>7353.2</v>
      </c>
      <c r="G105" s="25">
        <v>7348.3</v>
      </c>
      <c r="H105" s="25">
        <v>7430</v>
      </c>
      <c r="I105" s="25">
        <v>7512.9</v>
      </c>
      <c r="J105" s="25">
        <v>7531.9</v>
      </c>
      <c r="K105" s="25">
        <v>7500.5</v>
      </c>
      <c r="L105" s="25">
        <v>7565.2</v>
      </c>
      <c r="M105" s="25">
        <v>7633</v>
      </c>
      <c r="N105" s="32">
        <v>8196.2000000000007</v>
      </c>
      <c r="O105" s="20">
        <f t="shared" si="7"/>
        <v>0.17697234268646436</v>
      </c>
      <c r="P105" s="20">
        <f t="shared" si="8"/>
        <v>9.2753816412239287E-2</v>
      </c>
      <c r="R105" s="43"/>
      <c r="S105" s="43"/>
      <c r="T105" s="43"/>
      <c r="U105" s="43"/>
      <c r="V105" s="43"/>
      <c r="W105" s="43"/>
      <c r="X105" s="43"/>
      <c r="Y105" s="43"/>
      <c r="Z105" s="43"/>
      <c r="AA105" s="43"/>
    </row>
    <row r="106" spans="1:28" x14ac:dyDescent="0.25">
      <c r="A106" s="24" t="s">
        <v>121</v>
      </c>
      <c r="B106" s="66">
        <v>8650</v>
      </c>
      <c r="C106" s="25">
        <v>9203.9</v>
      </c>
      <c r="D106" s="25">
        <v>9532.6</v>
      </c>
      <c r="E106" s="25">
        <v>9176.2000000000007</v>
      </c>
      <c r="F106" s="25">
        <v>9460.2000000000007</v>
      </c>
      <c r="G106" s="25">
        <v>9454.4</v>
      </c>
      <c r="H106" s="25">
        <v>9416.7999999999993</v>
      </c>
      <c r="I106" s="25">
        <v>9638.7999999999993</v>
      </c>
      <c r="J106" s="25">
        <v>9935.9</v>
      </c>
      <c r="K106" s="25">
        <v>10415.299999999999</v>
      </c>
      <c r="L106" s="25">
        <v>10763.8</v>
      </c>
      <c r="M106" s="25">
        <v>11046</v>
      </c>
      <c r="N106" s="32">
        <v>12054.2</v>
      </c>
      <c r="O106" s="20">
        <f t="shared" si="7"/>
        <v>0.39354913294797694</v>
      </c>
      <c r="P106" s="20">
        <f t="shared" si="8"/>
        <v>0.15735504498190178</v>
      </c>
      <c r="R106" s="43"/>
      <c r="S106" s="43"/>
      <c r="T106" s="43"/>
      <c r="U106" s="43"/>
      <c r="V106" s="43"/>
      <c r="W106" s="43"/>
      <c r="X106" s="43"/>
      <c r="Y106" s="43"/>
      <c r="Z106" s="43"/>
      <c r="AA106" s="43"/>
    </row>
    <row r="107" spans="1:28" s="22" customFormat="1" x14ac:dyDescent="0.25">
      <c r="A107" s="31" t="s">
        <v>122</v>
      </c>
      <c r="B107" s="67">
        <v>9074.4</v>
      </c>
      <c r="C107" s="30">
        <v>8950.7999999999993</v>
      </c>
      <c r="D107" s="30">
        <v>9160.4</v>
      </c>
      <c r="E107" s="30">
        <v>9463.1</v>
      </c>
      <c r="F107" s="30">
        <v>8981.7999999999993</v>
      </c>
      <c r="G107" s="30">
        <v>8164</v>
      </c>
      <c r="H107" s="30">
        <v>7809.9</v>
      </c>
      <c r="I107" s="30">
        <v>7216.8</v>
      </c>
      <c r="J107" s="30">
        <v>6757.9</v>
      </c>
      <c r="K107" s="30">
        <v>6266.6</v>
      </c>
      <c r="L107" s="30">
        <v>14152</v>
      </c>
      <c r="M107" s="30">
        <v>10295.799999999999</v>
      </c>
      <c r="N107" s="33">
        <v>6669.6</v>
      </c>
      <c r="O107" s="55">
        <f t="shared" si="7"/>
        <v>-0.26500925681036758</v>
      </c>
      <c r="P107" s="55">
        <f t="shared" si="8"/>
        <v>6.4309194778667852E-2</v>
      </c>
      <c r="R107" s="62"/>
      <c r="S107" s="62"/>
      <c r="T107" s="62"/>
      <c r="U107" s="62"/>
      <c r="V107" s="62"/>
      <c r="W107" s="62"/>
      <c r="X107" s="62"/>
      <c r="Y107" s="62"/>
      <c r="Z107" s="62"/>
      <c r="AA107" s="62"/>
    </row>
    <row r="108" spans="1:28" x14ac:dyDescent="0.25">
      <c r="A108" s="68" t="s">
        <v>88</v>
      </c>
      <c r="B108" s="69">
        <v>596.4</v>
      </c>
      <c r="C108" s="70">
        <v>704.3</v>
      </c>
      <c r="D108" s="70">
        <v>653.1</v>
      </c>
      <c r="E108" s="70">
        <v>674.3</v>
      </c>
      <c r="F108" s="70">
        <v>694</v>
      </c>
      <c r="G108" s="70">
        <v>826.8</v>
      </c>
      <c r="H108" s="70">
        <v>773.1</v>
      </c>
      <c r="I108" s="70">
        <v>948.2</v>
      </c>
      <c r="J108" s="70">
        <v>952.5</v>
      </c>
      <c r="K108" s="70">
        <v>970.7</v>
      </c>
      <c r="L108" s="70">
        <v>967</v>
      </c>
      <c r="M108" s="70">
        <v>1257.0999999999999</v>
      </c>
      <c r="N108" s="71">
        <v>1046.3</v>
      </c>
      <c r="O108" s="20">
        <f t="shared" si="7"/>
        <v>0.75435949027498317</v>
      </c>
      <c r="P108" s="20">
        <f t="shared" si="8"/>
        <v>7.7881940867415164E-2</v>
      </c>
      <c r="R108" s="43"/>
      <c r="S108" s="43"/>
      <c r="T108" s="43"/>
      <c r="U108" s="43"/>
      <c r="V108" s="43"/>
      <c r="W108" s="43"/>
      <c r="X108" s="43"/>
      <c r="Y108" s="43"/>
      <c r="Z108" s="43"/>
      <c r="AA108" s="43"/>
    </row>
    <row r="109" spans="1:28" s="62" customFormat="1" x14ac:dyDescent="0.25">
      <c r="A109" s="76" t="s">
        <v>123</v>
      </c>
      <c r="B109" s="77">
        <v>3579.3</v>
      </c>
      <c r="C109" s="77">
        <v>4053.8</v>
      </c>
      <c r="D109" s="77">
        <v>4278.1000000000004</v>
      </c>
      <c r="E109" s="77">
        <v>4073.5</v>
      </c>
      <c r="F109" s="77">
        <v>4074.3</v>
      </c>
      <c r="G109" s="77">
        <v>4129.8999999999996</v>
      </c>
      <c r="H109" s="77">
        <v>4802.1000000000004</v>
      </c>
      <c r="I109" s="77">
        <v>4915.3999999999996</v>
      </c>
      <c r="J109" s="77">
        <v>4975.8999999999996</v>
      </c>
      <c r="K109" s="77">
        <v>5050</v>
      </c>
      <c r="L109" s="77">
        <v>5461.7</v>
      </c>
      <c r="M109" s="77">
        <v>5886.1</v>
      </c>
      <c r="N109" s="78">
        <v>9595.6</v>
      </c>
      <c r="O109" s="79">
        <f t="shared" si="7"/>
        <v>1.6808593859134466</v>
      </c>
      <c r="P109" s="103">
        <f t="shared" si="8"/>
        <v>0.90011881188118814</v>
      </c>
      <c r="AB109" s="106"/>
    </row>
    <row r="110" spans="1:28" ht="30" x14ac:dyDescent="0.25">
      <c r="A110" s="72" t="s">
        <v>124</v>
      </c>
      <c r="B110" s="73">
        <v>20.9</v>
      </c>
      <c r="C110" s="74">
        <v>24.8</v>
      </c>
      <c r="D110" s="74">
        <v>24.1</v>
      </c>
      <c r="E110" s="74">
        <v>21.3</v>
      </c>
      <c r="F110" s="74">
        <v>23.2</v>
      </c>
      <c r="G110" s="74">
        <v>22</v>
      </c>
      <c r="H110" s="74">
        <v>23</v>
      </c>
      <c r="I110" s="74">
        <v>22.9</v>
      </c>
      <c r="J110" s="74">
        <v>23.8</v>
      </c>
      <c r="K110" s="74">
        <v>21.3</v>
      </c>
      <c r="L110" s="74">
        <v>23.4</v>
      </c>
      <c r="M110" s="74">
        <v>25</v>
      </c>
      <c r="N110" s="75">
        <v>25.9</v>
      </c>
      <c r="O110" s="20">
        <f t="shared" si="7"/>
        <v>0.23923444976076558</v>
      </c>
      <c r="P110" s="20">
        <f t="shared" si="8"/>
        <v>0.21596244131455389</v>
      </c>
      <c r="R110" s="43"/>
      <c r="S110" s="43"/>
      <c r="T110" s="43"/>
      <c r="U110" s="43"/>
      <c r="V110" s="43"/>
      <c r="W110" s="43"/>
      <c r="X110" s="43"/>
      <c r="Y110" s="43"/>
      <c r="Z110" s="43"/>
      <c r="AA110" s="43"/>
    </row>
    <row r="111" spans="1:28" x14ac:dyDescent="0.25">
      <c r="A111" s="24" t="s">
        <v>125</v>
      </c>
      <c r="B111" s="66">
        <v>783</v>
      </c>
      <c r="C111" s="25">
        <v>835</v>
      </c>
      <c r="D111" s="25">
        <v>953.2</v>
      </c>
      <c r="E111" s="25">
        <v>988.2</v>
      </c>
      <c r="F111" s="25">
        <v>607.1</v>
      </c>
      <c r="G111" s="25">
        <v>618.29999999999995</v>
      </c>
      <c r="H111" s="25">
        <v>730.2</v>
      </c>
      <c r="I111" s="25">
        <v>670.2</v>
      </c>
      <c r="J111" s="25">
        <v>680.8</v>
      </c>
      <c r="K111" s="25">
        <v>744.7</v>
      </c>
      <c r="L111" s="25">
        <v>1007.7</v>
      </c>
      <c r="M111" s="25">
        <v>2140.6999999999998</v>
      </c>
      <c r="N111" s="32">
        <v>1042.2</v>
      </c>
      <c r="O111" s="20">
        <f t="shared" si="7"/>
        <v>0.33103448275862074</v>
      </c>
      <c r="P111" s="20">
        <f t="shared" si="8"/>
        <v>0.3994897274070095</v>
      </c>
    </row>
    <row r="116" spans="1:19" ht="23.25" x14ac:dyDescent="0.35">
      <c r="A116" s="165" t="s">
        <v>126</v>
      </c>
      <c r="B116" s="165"/>
      <c r="C116" s="165"/>
      <c r="D116" s="165"/>
      <c r="E116" s="165"/>
      <c r="F116" s="165"/>
    </row>
    <row r="117" spans="1:19" x14ac:dyDescent="0.25">
      <c r="L117" t="s">
        <v>127</v>
      </c>
    </row>
    <row r="118" spans="1:19" x14ac:dyDescent="0.25">
      <c r="A118" s="137" t="s">
        <v>128</v>
      </c>
      <c r="B118" s="138">
        <v>2018</v>
      </c>
      <c r="C118" s="138">
        <v>2019</v>
      </c>
      <c r="D118" s="138">
        <v>2020</v>
      </c>
      <c r="E118" s="138">
        <v>2021</v>
      </c>
      <c r="F118" s="138">
        <v>2022</v>
      </c>
      <c r="G118" s="138">
        <v>2023</v>
      </c>
      <c r="H118" s="138">
        <v>2024</v>
      </c>
      <c r="I118" s="139" t="s">
        <v>129</v>
      </c>
      <c r="J118" s="41"/>
      <c r="L118">
        <v>2018</v>
      </c>
      <c r="M118">
        <v>2005</v>
      </c>
      <c r="O118" t="s">
        <v>130</v>
      </c>
    </row>
    <row r="119" spans="1:19" ht="104.25" customHeight="1" x14ac:dyDescent="0.25">
      <c r="A119" s="140" t="s">
        <v>131</v>
      </c>
      <c r="B119" s="141">
        <f>Loonsubsidies!J33-Loonsubsidies!J27-Loonsubsidies!J29-Loonsubsidies!J30-Loonsubsidies!B6</f>
        <v>12726</v>
      </c>
      <c r="C119" s="141">
        <f>Loonsubsidies!K33-Loonsubsidies!K27-Loonsubsidies!K29-Loonsubsidies!K30-Loonsubsidies!C4</f>
        <v>8466</v>
      </c>
      <c r="D119" s="141">
        <f>Loonsubsidies!L33-Loonsubsidies!L27-Loonsubsidies!L29-Loonsubsidies!L30-Loonsubsidies!D4</f>
        <v>8972</v>
      </c>
      <c r="E119" s="141">
        <f>Loonsubsidies!M33-Loonsubsidies!M27-Loonsubsidies!M29-Loonsubsidies!M30-Loonsubsidies!E4</f>
        <v>9954</v>
      </c>
      <c r="F119" s="141">
        <f>Loonsubsidies!N33-Loonsubsidies!N27-Loonsubsidies!N29-Loonsubsidies!N30-Loonsubsidies!F4</f>
        <v>10333</v>
      </c>
      <c r="G119" s="141">
        <f>Loonsubsidies!O33-Loonsubsidies!O27-Loonsubsidies!O29-Loonsubsidies!O30-Loonsubsidies!G4</f>
        <v>12317</v>
      </c>
      <c r="H119" s="141">
        <f>Loonsubsidies!P33-Loonsubsidies!P27-Loonsubsidies!P29-Loonsubsidies!P30-Loonsubsidies!H4</f>
        <v>11461</v>
      </c>
      <c r="I119" s="142">
        <f>SUM(B119:H119)</f>
        <v>74229</v>
      </c>
      <c r="J119" t="s">
        <v>132</v>
      </c>
      <c r="L119" s="146">
        <f>I119+I120-I121</f>
        <v>134179.12035622139</v>
      </c>
      <c r="M119" s="164">
        <v>263334</v>
      </c>
      <c r="O119" s="166" t="s">
        <v>133</v>
      </c>
      <c r="P119" s="166"/>
      <c r="Q119" s="166"/>
      <c r="R119" s="149"/>
      <c r="S119" s="148"/>
    </row>
    <row r="120" spans="1:19" ht="36" customHeight="1" x14ac:dyDescent="0.25">
      <c r="A120" s="140" t="s">
        <v>134</v>
      </c>
      <c r="B120" s="143">
        <v>8906</v>
      </c>
      <c r="C120" s="144">
        <f>C123*B125</f>
        <v>9265.9561005192918</v>
      </c>
      <c r="D120" s="144">
        <f>D123*B125</f>
        <v>8901.6442872638036</v>
      </c>
      <c r="E120" s="144">
        <f>E123*B125</f>
        <v>9724.1190041973623</v>
      </c>
      <c r="F120" s="144">
        <f>F123*B125</f>
        <v>10728.004316912691</v>
      </c>
      <c r="G120" s="144">
        <f>G123*B125</f>
        <v>11319.006779683123</v>
      </c>
      <c r="H120" s="144">
        <f>H123*B125</f>
        <v>11723.042693092724</v>
      </c>
      <c r="I120" s="145">
        <f>SUM(B120:H120)</f>
        <v>70567.773181668992</v>
      </c>
      <c r="J120" t="s">
        <v>135</v>
      </c>
      <c r="O120" s="166" t="s">
        <v>136</v>
      </c>
      <c r="P120" s="166"/>
      <c r="Q120" s="166"/>
      <c r="R120" s="159"/>
      <c r="S120" s="148"/>
    </row>
    <row r="121" spans="1:19" ht="36" customHeight="1" x14ac:dyDescent="0.25">
      <c r="A121" s="151" t="s">
        <v>137</v>
      </c>
      <c r="B121" s="152">
        <v>1340</v>
      </c>
      <c r="C121" s="8">
        <f>C123*B126</f>
        <v>1394.1591258360486</v>
      </c>
      <c r="D121" s="8">
        <f>D123*B126</f>
        <v>1339.344637877105</v>
      </c>
      <c r="E121" s="8">
        <f>E123*B126</f>
        <v>1463.0944830029714</v>
      </c>
      <c r="F121" s="8">
        <f>F123*B126</f>
        <v>1614.139432367281</v>
      </c>
      <c r="G121" s="8">
        <f>G123*B126</f>
        <v>1703.0618779222305</v>
      </c>
      <c r="H121" s="8">
        <f>H123*B126</f>
        <v>1763.853268441977</v>
      </c>
      <c r="I121" s="153">
        <f>SUM(B121:H121)</f>
        <v>10617.652825447614</v>
      </c>
      <c r="J121" s="42"/>
      <c r="O121" s="166"/>
      <c r="P121" s="166"/>
      <c r="Q121" s="166"/>
      <c r="R121" s="159"/>
      <c r="S121" s="148"/>
    </row>
    <row r="122" spans="1:19" ht="36" customHeight="1" x14ac:dyDescent="0.25">
      <c r="A122" s="151" t="s">
        <v>138</v>
      </c>
      <c r="B122" s="157">
        <f t="shared" ref="B122:I122" si="9">B120-B121</f>
        <v>7566</v>
      </c>
      <c r="C122" s="42">
        <f t="shared" si="9"/>
        <v>7871.7969746832432</v>
      </c>
      <c r="D122" s="42">
        <f t="shared" si="9"/>
        <v>7562.2996493866985</v>
      </c>
      <c r="E122" s="42">
        <f t="shared" si="9"/>
        <v>8261.0245211943911</v>
      </c>
      <c r="F122" s="42">
        <f t="shared" si="9"/>
        <v>9113.86488454541</v>
      </c>
      <c r="G122" s="42">
        <f t="shared" si="9"/>
        <v>9615.9449017608931</v>
      </c>
      <c r="H122" s="42">
        <f t="shared" si="9"/>
        <v>9959.1894246507472</v>
      </c>
      <c r="I122" s="153">
        <f t="shared" si="9"/>
        <v>59950.120356221378</v>
      </c>
      <c r="J122" s="42"/>
      <c r="O122" s="166"/>
      <c r="P122" s="166"/>
      <c r="Q122" s="166"/>
      <c r="R122" s="159"/>
      <c r="S122" s="148"/>
    </row>
    <row r="123" spans="1:19" ht="13.9" customHeight="1" x14ac:dyDescent="0.25">
      <c r="A123" s="134" t="s">
        <v>139</v>
      </c>
      <c r="B123" s="135">
        <f>J2</f>
        <v>460051</v>
      </c>
      <c r="C123" s="135">
        <f t="shared" ref="C123:F123" si="10">K2</f>
        <v>478645</v>
      </c>
      <c r="D123" s="135">
        <f t="shared" si="10"/>
        <v>459826</v>
      </c>
      <c r="E123" s="135">
        <f t="shared" si="10"/>
        <v>502312</v>
      </c>
      <c r="F123" s="135">
        <f t="shared" si="10"/>
        <v>554169</v>
      </c>
      <c r="G123" s="155">
        <v>584698</v>
      </c>
      <c r="H123" s="155">
        <v>605569</v>
      </c>
      <c r="I123" s="136"/>
      <c r="J123" s="38"/>
      <c r="K123" s="38"/>
      <c r="L123" s="147" t="s">
        <v>140</v>
      </c>
      <c r="M123" s="38"/>
      <c r="N123" s="38"/>
      <c r="O123" s="148"/>
      <c r="P123" s="148"/>
      <c r="Q123" s="148"/>
      <c r="R123" s="148"/>
      <c r="S123" s="148"/>
    </row>
    <row r="124" spans="1:19" x14ac:dyDescent="0.25">
      <c r="A124" s="39"/>
      <c r="B124" s="8"/>
      <c r="C124" s="8"/>
      <c r="D124" s="8"/>
      <c r="E124" s="8"/>
      <c r="F124" s="8"/>
      <c r="I124" s="8"/>
      <c r="J124" s="8"/>
      <c r="K124" s="8"/>
      <c r="L124" s="8"/>
      <c r="M124" s="8"/>
      <c r="N124" s="8"/>
      <c r="O124" s="148"/>
      <c r="P124" s="148"/>
      <c r="Q124" s="148"/>
      <c r="R124" s="148"/>
      <c r="S124" s="148"/>
    </row>
    <row r="125" spans="1:19" x14ac:dyDescent="0.25">
      <c r="A125" s="39"/>
      <c r="B125" s="154">
        <f>B120/B123</f>
        <v>1.9358723271985064E-2</v>
      </c>
      <c r="C125" s="8"/>
      <c r="D125" s="8"/>
      <c r="E125" s="8"/>
      <c r="F125" s="8"/>
      <c r="I125" s="40"/>
      <c r="J125" s="40"/>
      <c r="K125" s="40"/>
      <c r="L125" s="8"/>
      <c r="M125" s="8"/>
      <c r="N125" s="8"/>
      <c r="O125" s="148"/>
      <c r="P125" s="148"/>
      <c r="Q125" s="148"/>
      <c r="R125" s="148"/>
      <c r="S125" s="148"/>
    </row>
    <row r="126" spans="1:19" x14ac:dyDescent="0.25">
      <c r="A126" s="38"/>
      <c r="B126" s="161">
        <f>B121/B123</f>
        <v>2.9127205462003126E-3</v>
      </c>
      <c r="C126" s="38"/>
      <c r="D126" s="38"/>
      <c r="E126" s="38"/>
      <c r="F126" s="38"/>
      <c r="I126" s="38"/>
      <c r="J126" s="38"/>
      <c r="K126" s="38"/>
      <c r="L126" s="38"/>
      <c r="M126" s="38"/>
      <c r="N126" s="38"/>
      <c r="O126" s="148"/>
      <c r="P126" s="148"/>
      <c r="Q126" s="148"/>
      <c r="R126" s="148"/>
      <c r="S126" s="148"/>
    </row>
    <row r="127" spans="1:19" x14ac:dyDescent="0.25">
      <c r="A127" s="39"/>
      <c r="B127" s="161"/>
      <c r="C127" s="38"/>
      <c r="D127" s="38"/>
      <c r="E127" s="38"/>
      <c r="F127" s="38"/>
      <c r="I127" s="38"/>
      <c r="J127" s="38"/>
      <c r="K127" s="38"/>
      <c r="L127" s="38"/>
      <c r="M127" s="38"/>
      <c r="N127" s="38"/>
      <c r="O127" s="38"/>
      <c r="P127" s="38"/>
      <c r="Q127" s="38"/>
      <c r="R127" s="38"/>
      <c r="S127" s="38"/>
    </row>
    <row r="128" spans="1:19" x14ac:dyDescent="0.25">
      <c r="A128" s="38"/>
      <c r="B128" s="161">
        <f>(-B121+B120)/B123</f>
        <v>1.644600272578475E-2</v>
      </c>
      <c r="C128" s="38"/>
      <c r="D128" s="38"/>
      <c r="E128" s="38"/>
      <c r="F128" s="38"/>
      <c r="I128" s="38"/>
      <c r="J128" s="38"/>
      <c r="K128" s="38"/>
      <c r="L128" s="38"/>
      <c r="M128" s="38"/>
      <c r="N128" s="38"/>
      <c r="O128" s="38"/>
      <c r="P128" s="38"/>
      <c r="Q128" s="38"/>
      <c r="R128" s="38"/>
      <c r="S128" s="38"/>
    </row>
    <row r="129" spans="1:23" x14ac:dyDescent="0.25">
      <c r="A129" s="38"/>
      <c r="B129" s="38"/>
      <c r="C129" s="38"/>
      <c r="D129" s="38"/>
      <c r="E129" s="38"/>
      <c r="F129" s="38"/>
      <c r="G129" s="38"/>
      <c r="H129" s="38"/>
      <c r="I129" s="38"/>
      <c r="J129" s="38"/>
      <c r="K129" s="38"/>
      <c r="L129" s="38"/>
      <c r="M129" s="38"/>
      <c r="N129" s="38"/>
      <c r="O129" s="38"/>
      <c r="P129" s="38"/>
      <c r="Q129" s="38"/>
      <c r="R129" s="38"/>
    </row>
    <row r="135" spans="1:23" x14ac:dyDescent="0.25">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row>
    <row r="136" spans="1:23" x14ac:dyDescent="0.25">
      <c r="B136" s="156"/>
      <c r="C136" s="156"/>
      <c r="D136" s="156"/>
      <c r="E136" s="156"/>
      <c r="F136" s="156"/>
      <c r="G136" s="156"/>
      <c r="H136" s="156"/>
      <c r="I136" s="156"/>
      <c r="J136" s="156"/>
      <c r="K136" s="156"/>
      <c r="L136" s="156"/>
      <c r="M136" s="156"/>
      <c r="N136" s="156"/>
      <c r="O136" s="156"/>
      <c r="P136" s="156"/>
      <c r="Q136" s="156"/>
      <c r="R136" s="156"/>
      <c r="S136" s="156"/>
      <c r="T136" s="156"/>
      <c r="U136" s="156"/>
      <c r="W136" s="156"/>
    </row>
    <row r="137" spans="1:23" x14ac:dyDescent="0.25">
      <c r="B137" s="156"/>
      <c r="C137" s="156"/>
      <c r="D137" s="156"/>
      <c r="E137" s="156"/>
      <c r="F137" s="156"/>
      <c r="G137" s="156"/>
      <c r="H137" s="156"/>
      <c r="I137" s="156"/>
      <c r="J137" s="156"/>
      <c r="K137" s="156"/>
      <c r="L137" s="156"/>
      <c r="M137" s="156"/>
      <c r="N137" s="156"/>
      <c r="O137" s="156"/>
      <c r="P137" s="156"/>
      <c r="Q137" s="156"/>
      <c r="R137" s="156"/>
      <c r="S137" s="156"/>
      <c r="T137" s="156"/>
      <c r="U137" s="156"/>
      <c r="V137" s="156"/>
    </row>
    <row r="138" spans="1:23" x14ac:dyDescent="0.25">
      <c r="B138" s="156"/>
      <c r="C138" s="156"/>
      <c r="D138" s="156"/>
      <c r="E138" s="156"/>
      <c r="F138" s="156"/>
      <c r="G138" s="156"/>
      <c r="H138" s="156"/>
      <c r="I138" s="156"/>
      <c r="J138" s="156"/>
      <c r="K138" s="156"/>
      <c r="L138" s="156"/>
      <c r="M138" s="156"/>
      <c r="N138" s="156"/>
      <c r="O138" s="156"/>
      <c r="P138" s="156"/>
      <c r="Q138" s="156"/>
      <c r="R138" s="156"/>
      <c r="S138" s="156"/>
      <c r="T138" s="156"/>
      <c r="U138" s="156"/>
      <c r="V138" s="156"/>
    </row>
    <row r="139" spans="1:23" x14ac:dyDescent="0.25">
      <c r="B139" s="162"/>
      <c r="C139" s="162"/>
      <c r="D139" s="162"/>
      <c r="E139" s="162"/>
      <c r="F139" s="162"/>
      <c r="G139" s="162"/>
      <c r="H139" s="162"/>
      <c r="I139" s="162"/>
      <c r="J139" s="162"/>
      <c r="K139" s="162"/>
      <c r="L139" s="162"/>
      <c r="M139" s="162"/>
      <c r="N139" s="162"/>
      <c r="O139" s="162"/>
      <c r="P139" s="162"/>
      <c r="Q139" s="162"/>
      <c r="R139" s="162"/>
      <c r="S139" s="162"/>
      <c r="T139" s="162"/>
      <c r="U139" s="162"/>
    </row>
    <row r="141" spans="1:23" x14ac:dyDescent="0.25">
      <c r="O141" s="163"/>
    </row>
    <row r="142" spans="1:23" x14ac:dyDescent="0.25">
      <c r="O142" s="163"/>
    </row>
  </sheetData>
  <mergeCells count="3">
    <mergeCell ref="A116:F116"/>
    <mergeCell ref="O119:Q119"/>
    <mergeCell ref="O120:Q122"/>
  </mergeCells>
  <phoneticPr fontId="11" type="noConversion"/>
  <hyperlinks>
    <hyperlink ref="Q32" r:id="rId1" xr:uid="{00000000-0004-0000-0000-000001000000}"/>
    <hyperlink ref="L123" r:id="rId2" xr:uid="{732E4DEA-8835-48EA-ACCE-822D4C655FEB}"/>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D67F-7C01-4EFD-BB93-A55EDE56EFFB}">
  <dimension ref="A1:W60"/>
  <sheetViews>
    <sheetView tabSelected="1" zoomScaleNormal="100" workbookViewId="0">
      <selection activeCell="A32" sqref="A32"/>
    </sheetView>
  </sheetViews>
  <sheetFormatPr defaultColWidth="11.42578125" defaultRowHeight="15" x14ac:dyDescent="0.25"/>
  <cols>
    <col min="1" max="1" width="42.28515625" bestFit="1" customWidth="1"/>
    <col min="2" max="21" width="7.7109375" customWidth="1"/>
  </cols>
  <sheetData>
    <row r="1" spans="1:21" ht="14.45" customHeight="1" x14ac:dyDescent="0.25">
      <c r="A1" s="54" t="s">
        <v>141</v>
      </c>
      <c r="B1" s="54"/>
      <c r="C1" s="107" t="s">
        <v>142</v>
      </c>
      <c r="D1" s="54"/>
      <c r="E1" s="54"/>
      <c r="F1" s="54"/>
      <c r="G1" s="54"/>
      <c r="H1" s="54"/>
      <c r="I1" s="54"/>
      <c r="J1" s="54"/>
      <c r="K1" s="54"/>
      <c r="L1" s="54"/>
      <c r="M1" s="54"/>
      <c r="N1" s="54"/>
      <c r="O1" s="54"/>
      <c r="P1" s="54"/>
      <c r="Q1" s="54"/>
      <c r="R1" s="54"/>
      <c r="S1" s="54"/>
      <c r="T1" s="54"/>
      <c r="U1" s="54"/>
    </row>
    <row r="2" spans="1:21" ht="15.75" thickBot="1" x14ac:dyDescent="0.3">
      <c r="A2" s="44" t="s">
        <v>143</v>
      </c>
      <c r="B2" s="44"/>
      <c r="C2" s="44"/>
      <c r="D2" s="44"/>
      <c r="E2" s="44"/>
      <c r="F2" s="44"/>
      <c r="G2" s="44"/>
      <c r="H2" s="44"/>
      <c r="I2" s="44"/>
      <c r="J2" s="44"/>
      <c r="K2" s="44"/>
      <c r="L2" s="44"/>
      <c r="M2" s="44"/>
      <c r="N2" s="44"/>
      <c r="O2" s="44"/>
      <c r="P2" s="44"/>
      <c r="Q2" s="44"/>
      <c r="R2" s="44"/>
      <c r="S2" s="44"/>
      <c r="T2" s="44"/>
      <c r="U2" s="44"/>
    </row>
    <row r="3" spans="1:21" ht="15.75" thickBot="1" x14ac:dyDescent="0.3">
      <c r="A3" s="47"/>
      <c r="B3" s="52">
        <v>2010</v>
      </c>
      <c r="C3" s="52">
        <v>2011</v>
      </c>
      <c r="D3" s="52">
        <v>2012</v>
      </c>
      <c r="E3" s="52">
        <v>2013</v>
      </c>
      <c r="F3" s="52">
        <v>2014</v>
      </c>
      <c r="G3" s="52">
        <v>2015</v>
      </c>
      <c r="H3" s="52">
        <v>2016</v>
      </c>
      <c r="I3" s="52">
        <v>2017</v>
      </c>
      <c r="J3" s="52">
        <v>2018</v>
      </c>
      <c r="K3" s="52">
        <v>2019</v>
      </c>
      <c r="L3" s="52">
        <v>2020</v>
      </c>
      <c r="M3" s="52">
        <v>2021</v>
      </c>
      <c r="N3" s="52">
        <v>2022</v>
      </c>
      <c r="O3" s="52">
        <v>2023</v>
      </c>
      <c r="P3" s="52">
        <v>2024</v>
      </c>
      <c r="Q3" s="52">
        <v>2025</v>
      </c>
      <c r="R3" s="52">
        <v>2026</v>
      </c>
      <c r="S3" s="52">
        <v>2027</v>
      </c>
      <c r="T3" s="52">
        <v>2028</v>
      </c>
      <c r="U3" s="52">
        <v>2029</v>
      </c>
    </row>
    <row r="4" spans="1:21" x14ac:dyDescent="0.25">
      <c r="A4" s="45" t="s">
        <v>144</v>
      </c>
      <c r="B4" s="48">
        <v>4867</v>
      </c>
      <c r="C4" s="48">
        <v>5001</v>
      </c>
      <c r="D4" s="48">
        <v>4944</v>
      </c>
      <c r="E4" s="48">
        <v>5114</v>
      </c>
      <c r="F4" s="48">
        <v>5383</v>
      </c>
      <c r="G4" s="48">
        <v>5498</v>
      </c>
      <c r="H4" s="48">
        <v>6943</v>
      </c>
      <c r="I4" s="48">
        <v>7701</v>
      </c>
      <c r="J4" s="48">
        <v>8514</v>
      </c>
      <c r="K4" s="48">
        <v>8953</v>
      </c>
      <c r="L4" s="48">
        <v>8354</v>
      </c>
      <c r="M4" s="48">
        <v>8999</v>
      </c>
      <c r="N4" s="48">
        <v>9819</v>
      </c>
      <c r="O4" s="48">
        <v>11343</v>
      </c>
      <c r="P4" s="48">
        <v>11725</v>
      </c>
      <c r="Q4" s="48">
        <v>12049</v>
      </c>
      <c r="R4" s="48">
        <v>12299</v>
      </c>
      <c r="S4" s="48">
        <v>12556</v>
      </c>
      <c r="T4" s="48">
        <v>12857</v>
      </c>
      <c r="U4" s="48">
        <v>13175</v>
      </c>
    </row>
    <row r="5" spans="1:21" x14ac:dyDescent="0.25">
      <c r="A5" s="50" t="s">
        <v>145</v>
      </c>
      <c r="B5" s="49">
        <v>4032</v>
      </c>
      <c r="C5" s="49">
        <v>4111</v>
      </c>
      <c r="D5" s="49">
        <v>4070</v>
      </c>
      <c r="E5" s="49">
        <v>4235</v>
      </c>
      <c r="F5" s="49">
        <v>4434</v>
      </c>
      <c r="G5" s="49">
        <v>4449</v>
      </c>
      <c r="H5" s="49">
        <v>5780</v>
      </c>
      <c r="I5" s="49">
        <v>6448</v>
      </c>
      <c r="J5" s="49">
        <v>7214</v>
      </c>
      <c r="K5" s="49">
        <v>7539</v>
      </c>
      <c r="L5" s="49">
        <v>7109</v>
      </c>
      <c r="M5" s="49">
        <v>7570</v>
      </c>
      <c r="N5" s="49">
        <v>8414</v>
      </c>
      <c r="O5" s="49">
        <v>9966</v>
      </c>
      <c r="P5" s="49">
        <v>10280</v>
      </c>
      <c r="Q5" s="49">
        <v>10513</v>
      </c>
      <c r="R5" s="49">
        <v>10668</v>
      </c>
      <c r="S5" s="49">
        <v>10771</v>
      </c>
      <c r="T5" s="49">
        <v>10894</v>
      </c>
      <c r="U5" s="49">
        <v>11034</v>
      </c>
    </row>
    <row r="6" spans="1:21" x14ac:dyDescent="0.25">
      <c r="A6" s="51" t="s">
        <v>146</v>
      </c>
      <c r="B6" s="49">
        <v>0</v>
      </c>
      <c r="C6" s="49">
        <v>0</v>
      </c>
      <c r="D6" s="49">
        <v>0</v>
      </c>
      <c r="E6" s="49">
        <v>0</v>
      </c>
      <c r="F6" s="49">
        <v>0</v>
      </c>
      <c r="G6" s="49">
        <v>0</v>
      </c>
      <c r="H6" s="49">
        <v>1480</v>
      </c>
      <c r="I6" s="49">
        <v>2069</v>
      </c>
      <c r="J6" s="49">
        <v>6375</v>
      </c>
      <c r="K6" s="49">
        <v>6624</v>
      </c>
      <c r="L6" s="49">
        <v>6326</v>
      </c>
      <c r="M6" s="49">
        <v>6748</v>
      </c>
      <c r="N6" s="49">
        <v>7436</v>
      </c>
      <c r="O6" s="49">
        <v>8086</v>
      </c>
      <c r="P6" s="49">
        <v>8382</v>
      </c>
      <c r="Q6" s="49">
        <v>8602</v>
      </c>
      <c r="R6" s="49">
        <v>8852</v>
      </c>
      <c r="S6" s="49">
        <v>9115</v>
      </c>
      <c r="T6" s="49">
        <v>9399</v>
      </c>
      <c r="U6" s="49">
        <v>9700</v>
      </c>
    </row>
    <row r="7" spans="1:21" x14ac:dyDescent="0.25">
      <c r="A7" s="50" t="s">
        <v>147</v>
      </c>
      <c r="B7" s="49">
        <v>835</v>
      </c>
      <c r="C7" s="49">
        <v>890</v>
      </c>
      <c r="D7" s="49">
        <v>873</v>
      </c>
      <c r="E7" s="49">
        <v>879</v>
      </c>
      <c r="F7" s="49">
        <v>948</v>
      </c>
      <c r="G7" s="49">
        <v>221</v>
      </c>
      <c r="H7" s="49">
        <v>309</v>
      </c>
      <c r="I7" s="49">
        <v>385</v>
      </c>
      <c r="J7" s="49">
        <v>451</v>
      </c>
      <c r="K7" s="49">
        <v>522</v>
      </c>
      <c r="L7" s="49">
        <v>499</v>
      </c>
      <c r="M7" s="49">
        <v>736</v>
      </c>
      <c r="N7" s="49">
        <v>758</v>
      </c>
      <c r="O7" s="49">
        <v>856</v>
      </c>
      <c r="P7" s="49">
        <v>968</v>
      </c>
      <c r="Q7" s="49">
        <v>1087</v>
      </c>
      <c r="R7" s="49">
        <v>1193</v>
      </c>
      <c r="S7" s="49">
        <v>1343</v>
      </c>
      <c r="T7" s="49">
        <v>1517</v>
      </c>
      <c r="U7" s="49">
        <v>1692</v>
      </c>
    </row>
    <row r="8" spans="1:21" ht="30" x14ac:dyDescent="0.25">
      <c r="A8" s="50" t="s">
        <v>148</v>
      </c>
      <c r="B8" s="49">
        <v>0</v>
      </c>
      <c r="C8" s="49">
        <v>0</v>
      </c>
      <c r="D8" s="49">
        <v>0</v>
      </c>
      <c r="E8" s="49">
        <v>0</v>
      </c>
      <c r="F8" s="49">
        <v>0</v>
      </c>
      <c r="G8" s="49">
        <v>828</v>
      </c>
      <c r="H8" s="49">
        <v>854</v>
      </c>
      <c r="I8" s="49">
        <v>867</v>
      </c>
      <c r="J8" s="49">
        <v>850</v>
      </c>
      <c r="K8" s="49">
        <v>892</v>
      </c>
      <c r="L8" s="49">
        <v>746</v>
      </c>
      <c r="M8" s="49">
        <v>694</v>
      </c>
      <c r="N8" s="49">
        <v>647</v>
      </c>
      <c r="O8" s="49">
        <v>521</v>
      </c>
      <c r="P8" s="49">
        <v>477</v>
      </c>
      <c r="Q8" s="49">
        <v>448</v>
      </c>
      <c r="R8" s="49">
        <v>438</v>
      </c>
      <c r="S8" s="49">
        <v>442</v>
      </c>
      <c r="T8" s="49">
        <v>446</v>
      </c>
      <c r="U8" s="49">
        <v>449</v>
      </c>
    </row>
    <row r="9" spans="1:21" ht="45" x14ac:dyDescent="0.25">
      <c r="A9" s="51" t="s">
        <v>149</v>
      </c>
      <c r="B9" s="53">
        <v>0</v>
      </c>
      <c r="C9" s="53">
        <v>0</v>
      </c>
      <c r="D9" s="53">
        <v>0</v>
      </c>
      <c r="E9" s="53">
        <v>0</v>
      </c>
      <c r="F9" s="53">
        <v>0</v>
      </c>
      <c r="G9" s="53">
        <v>316</v>
      </c>
      <c r="H9" s="53">
        <v>295</v>
      </c>
      <c r="I9" s="53">
        <v>292</v>
      </c>
      <c r="J9" s="53">
        <v>286</v>
      </c>
      <c r="K9" s="53">
        <v>290</v>
      </c>
      <c r="L9" s="53">
        <v>284</v>
      </c>
      <c r="M9" s="53">
        <v>297</v>
      </c>
      <c r="N9" s="53">
        <v>101</v>
      </c>
      <c r="O9" s="53">
        <v>104</v>
      </c>
      <c r="P9" s="53">
        <v>107</v>
      </c>
      <c r="Q9" s="53">
        <v>108</v>
      </c>
      <c r="R9" s="53">
        <v>110</v>
      </c>
      <c r="S9" s="53">
        <v>112</v>
      </c>
      <c r="T9" s="53">
        <v>113</v>
      </c>
      <c r="U9" s="53">
        <v>115</v>
      </c>
    </row>
    <row r="10" spans="1:21" ht="30" x14ac:dyDescent="0.25">
      <c r="A10" s="46" t="s">
        <v>150</v>
      </c>
      <c r="B10" s="46">
        <v>5443</v>
      </c>
      <c r="C10" s="46">
        <v>6129</v>
      </c>
      <c r="D10" s="46">
        <v>6277</v>
      </c>
      <c r="E10" s="46">
        <v>6217</v>
      </c>
      <c r="F10" s="46">
        <v>6446</v>
      </c>
      <c r="G10" s="46">
        <v>6709</v>
      </c>
      <c r="H10" s="46">
        <v>6650</v>
      </c>
      <c r="I10" s="46">
        <v>6562</v>
      </c>
      <c r="J10" s="46">
        <v>7039</v>
      </c>
      <c r="K10" s="46">
        <v>7467</v>
      </c>
      <c r="L10" s="46">
        <v>8533</v>
      </c>
      <c r="M10" s="46">
        <v>9567</v>
      </c>
      <c r="N10" s="46">
        <v>9593</v>
      </c>
      <c r="O10" s="46">
        <v>10592</v>
      </c>
      <c r="P10" s="46">
        <v>10889</v>
      </c>
      <c r="Q10" s="46">
        <v>11181</v>
      </c>
      <c r="R10" s="46">
        <v>11450</v>
      </c>
      <c r="S10" s="46">
        <v>11728</v>
      </c>
      <c r="T10" s="46">
        <v>12017</v>
      </c>
      <c r="U10" s="46">
        <v>12313</v>
      </c>
    </row>
    <row r="11" spans="1:21" x14ac:dyDescent="0.25">
      <c r="A11" s="46" t="s">
        <v>151</v>
      </c>
      <c r="B11" s="46">
        <v>2660</v>
      </c>
      <c r="C11" s="46">
        <v>3141</v>
      </c>
      <c r="D11" s="46">
        <v>3165</v>
      </c>
      <c r="E11" s="46">
        <v>3008</v>
      </c>
      <c r="F11" s="46">
        <v>3071</v>
      </c>
      <c r="G11" s="46">
        <v>815</v>
      </c>
      <c r="H11" s="46">
        <v>901</v>
      </c>
      <c r="I11" s="46">
        <v>920</v>
      </c>
      <c r="J11" s="46">
        <v>980</v>
      </c>
      <c r="K11" s="46">
        <v>1012</v>
      </c>
      <c r="L11" s="46">
        <v>1611</v>
      </c>
      <c r="M11" s="46">
        <v>1866</v>
      </c>
      <c r="N11" s="46">
        <v>1886</v>
      </c>
      <c r="O11" s="46">
        <v>2004</v>
      </c>
      <c r="P11" s="46">
        <v>2051</v>
      </c>
      <c r="Q11" s="46">
        <v>2109</v>
      </c>
      <c r="R11" s="46">
        <v>2151</v>
      </c>
      <c r="S11" s="46">
        <v>2196</v>
      </c>
      <c r="T11" s="46">
        <v>2242</v>
      </c>
      <c r="U11" s="46">
        <v>2289</v>
      </c>
    </row>
    <row r="12" spans="1:21" x14ac:dyDescent="0.25">
      <c r="A12" s="50" t="s">
        <v>152</v>
      </c>
      <c r="B12" s="49">
        <v>541</v>
      </c>
      <c r="C12" s="49">
        <v>537</v>
      </c>
      <c r="D12" s="49">
        <v>533</v>
      </c>
      <c r="E12" s="49">
        <v>548</v>
      </c>
      <c r="F12" s="49">
        <v>587</v>
      </c>
      <c r="G12" s="49">
        <v>596</v>
      </c>
      <c r="H12" s="49">
        <v>673</v>
      </c>
      <c r="I12" s="49">
        <v>697</v>
      </c>
      <c r="J12" s="49">
        <v>740</v>
      </c>
      <c r="K12" s="49">
        <v>763</v>
      </c>
      <c r="L12" s="49">
        <v>840</v>
      </c>
      <c r="M12" s="49">
        <v>865</v>
      </c>
      <c r="N12" s="49">
        <v>871</v>
      </c>
      <c r="O12" s="49">
        <v>896</v>
      </c>
      <c r="P12" s="49">
        <v>941</v>
      </c>
      <c r="Q12" s="49">
        <v>962</v>
      </c>
      <c r="R12" s="49">
        <v>981</v>
      </c>
      <c r="S12" s="49">
        <v>1001</v>
      </c>
      <c r="T12" s="49">
        <v>1023</v>
      </c>
      <c r="U12" s="49">
        <v>1044</v>
      </c>
    </row>
    <row r="13" spans="1:21" x14ac:dyDescent="0.25">
      <c r="A13" s="50" t="s">
        <v>153</v>
      </c>
      <c r="B13" s="49">
        <v>73</v>
      </c>
      <c r="C13" s="49">
        <v>84</v>
      </c>
      <c r="D13" s="49">
        <v>86</v>
      </c>
      <c r="E13" s="49">
        <v>91</v>
      </c>
      <c r="F13" s="49">
        <v>95</v>
      </c>
      <c r="G13" s="49">
        <v>96</v>
      </c>
      <c r="H13" s="49">
        <v>99</v>
      </c>
      <c r="I13" s="49">
        <v>103</v>
      </c>
      <c r="J13" s="49">
        <v>108</v>
      </c>
      <c r="K13" s="49">
        <v>112</v>
      </c>
      <c r="L13" s="49">
        <v>115</v>
      </c>
      <c r="M13" s="49">
        <v>121</v>
      </c>
      <c r="N13" s="49">
        <v>136</v>
      </c>
      <c r="O13" s="49">
        <v>155</v>
      </c>
      <c r="P13" s="49">
        <v>161</v>
      </c>
      <c r="Q13" s="49">
        <v>168</v>
      </c>
      <c r="R13" s="49">
        <v>175</v>
      </c>
      <c r="S13" s="49">
        <v>181</v>
      </c>
      <c r="T13" s="49">
        <v>188</v>
      </c>
      <c r="U13" s="49">
        <v>195</v>
      </c>
    </row>
    <row r="14" spans="1:21" x14ac:dyDescent="0.25">
      <c r="A14" s="50" t="s">
        <v>154</v>
      </c>
      <c r="B14" s="49">
        <v>325</v>
      </c>
      <c r="C14" s="49">
        <v>602</v>
      </c>
      <c r="D14" s="49">
        <v>427</v>
      </c>
      <c r="E14" s="49">
        <v>180</v>
      </c>
      <c r="F14" s="49">
        <v>190</v>
      </c>
      <c r="G14" s="49">
        <v>0</v>
      </c>
      <c r="H14" s="49">
        <v>0</v>
      </c>
      <c r="I14" s="49">
        <v>0</v>
      </c>
      <c r="J14" s="49">
        <v>0</v>
      </c>
      <c r="K14" s="49">
        <v>0</v>
      </c>
      <c r="L14" s="49">
        <v>0</v>
      </c>
      <c r="M14" s="49">
        <v>0</v>
      </c>
      <c r="N14" s="49">
        <v>0</v>
      </c>
      <c r="O14" s="49">
        <v>0</v>
      </c>
      <c r="P14" s="49">
        <v>0</v>
      </c>
      <c r="Q14" s="49">
        <v>0</v>
      </c>
      <c r="R14" s="49">
        <v>0</v>
      </c>
      <c r="S14" s="49">
        <v>0</v>
      </c>
      <c r="T14" s="49">
        <v>0</v>
      </c>
      <c r="U14" s="49">
        <v>0</v>
      </c>
    </row>
    <row r="15" spans="1:21" x14ac:dyDescent="0.25">
      <c r="A15" s="50" t="s">
        <v>155</v>
      </c>
      <c r="B15" s="49">
        <v>1231</v>
      </c>
      <c r="C15" s="49">
        <v>1424</v>
      </c>
      <c r="D15" s="49">
        <v>1595</v>
      </c>
      <c r="E15" s="49">
        <v>1649</v>
      </c>
      <c r="F15" s="49">
        <v>1617</v>
      </c>
      <c r="G15" s="49">
        <v>0</v>
      </c>
      <c r="H15" s="49">
        <v>0</v>
      </c>
      <c r="I15" s="49">
        <v>0</v>
      </c>
      <c r="J15" s="49">
        <v>0</v>
      </c>
      <c r="K15" s="49">
        <v>0</v>
      </c>
      <c r="L15" s="49">
        <v>0</v>
      </c>
      <c r="M15" s="49">
        <v>0</v>
      </c>
      <c r="N15" s="49">
        <v>0</v>
      </c>
      <c r="O15" s="49">
        <v>0</v>
      </c>
      <c r="P15" s="49">
        <v>0</v>
      </c>
      <c r="Q15" s="49">
        <v>0</v>
      </c>
      <c r="R15" s="49">
        <v>0</v>
      </c>
      <c r="S15" s="49">
        <v>0</v>
      </c>
      <c r="T15" s="49">
        <v>0</v>
      </c>
      <c r="U15" s="49">
        <v>0</v>
      </c>
    </row>
    <row r="16" spans="1:21" ht="60" x14ac:dyDescent="0.25">
      <c r="A16" s="50" t="s">
        <v>156</v>
      </c>
      <c r="B16" s="49">
        <v>490</v>
      </c>
      <c r="C16" s="49">
        <v>494</v>
      </c>
      <c r="D16" s="49">
        <v>523</v>
      </c>
      <c r="E16" s="49">
        <v>540</v>
      </c>
      <c r="F16" s="49">
        <v>582</v>
      </c>
      <c r="G16" s="49">
        <v>124</v>
      </c>
      <c r="H16" s="49">
        <v>128</v>
      </c>
      <c r="I16" s="49">
        <v>120</v>
      </c>
      <c r="J16" s="49">
        <v>132</v>
      </c>
      <c r="K16" s="49">
        <v>137</v>
      </c>
      <c r="L16" s="49">
        <v>655</v>
      </c>
      <c r="M16" s="49">
        <v>880</v>
      </c>
      <c r="N16" s="49">
        <v>880</v>
      </c>
      <c r="O16" s="49">
        <v>953</v>
      </c>
      <c r="P16" s="49">
        <v>948</v>
      </c>
      <c r="Q16" s="49">
        <v>978</v>
      </c>
      <c r="R16" s="49">
        <v>996</v>
      </c>
      <c r="S16" s="49">
        <v>1013</v>
      </c>
      <c r="T16" s="49">
        <v>1031</v>
      </c>
      <c r="U16" s="49">
        <v>1050</v>
      </c>
    </row>
    <row r="17" spans="1:21" ht="30" x14ac:dyDescent="0.25">
      <c r="A17" s="46" t="s">
        <v>157</v>
      </c>
      <c r="B17" s="46">
        <v>2415</v>
      </c>
      <c r="C17" s="46">
        <v>2601</v>
      </c>
      <c r="D17" s="46">
        <v>2715</v>
      </c>
      <c r="E17" s="46">
        <v>2790</v>
      </c>
      <c r="F17" s="46">
        <v>2920</v>
      </c>
      <c r="G17" s="46">
        <v>3024</v>
      </c>
      <c r="H17" s="46">
        <v>2812</v>
      </c>
      <c r="I17" s="46">
        <v>2698</v>
      </c>
      <c r="J17" s="46">
        <v>2996</v>
      </c>
      <c r="K17" s="46">
        <v>3280</v>
      </c>
      <c r="L17" s="46">
        <v>3779</v>
      </c>
      <c r="M17" s="46">
        <v>4022</v>
      </c>
      <c r="N17" s="46">
        <v>3833</v>
      </c>
      <c r="O17" s="46">
        <v>4310</v>
      </c>
      <c r="P17" s="46">
        <v>4489</v>
      </c>
      <c r="Q17" s="46">
        <v>4629</v>
      </c>
      <c r="R17" s="46">
        <v>4775</v>
      </c>
      <c r="S17" s="46">
        <v>4923</v>
      </c>
      <c r="T17" s="46">
        <v>5080</v>
      </c>
      <c r="U17" s="46">
        <v>5241</v>
      </c>
    </row>
    <row r="18" spans="1:21" x14ac:dyDescent="0.25">
      <c r="A18" s="50" t="s">
        <v>158</v>
      </c>
      <c r="B18" s="49">
        <v>921</v>
      </c>
      <c r="C18" s="49">
        <v>1002</v>
      </c>
      <c r="D18" s="49">
        <v>1004</v>
      </c>
      <c r="E18" s="49">
        <v>1033</v>
      </c>
      <c r="F18" s="49">
        <v>1062</v>
      </c>
      <c r="G18" s="49">
        <v>1061</v>
      </c>
      <c r="H18" s="49">
        <v>1425</v>
      </c>
      <c r="I18" s="49">
        <v>1438</v>
      </c>
      <c r="J18" s="49">
        <v>1602</v>
      </c>
      <c r="K18" s="49">
        <v>1691</v>
      </c>
      <c r="L18" s="49">
        <v>1777</v>
      </c>
      <c r="M18" s="49">
        <v>1935</v>
      </c>
      <c r="N18" s="49">
        <v>2014</v>
      </c>
      <c r="O18" s="49">
        <v>2224</v>
      </c>
      <c r="P18" s="49">
        <v>2308</v>
      </c>
      <c r="Q18" s="49">
        <v>2391</v>
      </c>
      <c r="R18" s="49">
        <v>2462</v>
      </c>
      <c r="S18" s="49">
        <v>2533</v>
      </c>
      <c r="T18" s="49">
        <v>2609</v>
      </c>
      <c r="U18" s="49">
        <v>2687</v>
      </c>
    </row>
    <row r="19" spans="1:21" x14ac:dyDescent="0.25">
      <c r="A19" s="50" t="s">
        <v>159</v>
      </c>
      <c r="B19" s="49">
        <v>114</v>
      </c>
      <c r="C19" s="49">
        <v>123</v>
      </c>
      <c r="D19" s="49">
        <v>126</v>
      </c>
      <c r="E19" s="49">
        <v>131</v>
      </c>
      <c r="F19" s="49">
        <v>135</v>
      </c>
      <c r="G19" s="49">
        <v>140</v>
      </c>
      <c r="H19" s="49">
        <v>148</v>
      </c>
      <c r="I19" s="49">
        <v>156</v>
      </c>
      <c r="J19" s="49">
        <v>166</v>
      </c>
      <c r="K19" s="49">
        <v>179</v>
      </c>
      <c r="L19" s="49">
        <v>168</v>
      </c>
      <c r="M19" s="49">
        <v>185</v>
      </c>
      <c r="N19" s="49">
        <v>203</v>
      </c>
      <c r="O19" s="49">
        <v>224</v>
      </c>
      <c r="P19" s="49">
        <v>232</v>
      </c>
      <c r="Q19" s="49">
        <v>241</v>
      </c>
      <c r="R19" s="49">
        <v>248</v>
      </c>
      <c r="S19" s="49">
        <v>255</v>
      </c>
      <c r="T19" s="49">
        <v>263</v>
      </c>
      <c r="U19" s="49">
        <v>271</v>
      </c>
    </row>
    <row r="20" spans="1:21" ht="30" x14ac:dyDescent="0.25">
      <c r="A20" s="50" t="s">
        <v>160</v>
      </c>
      <c r="B20" s="49">
        <v>380</v>
      </c>
      <c r="C20" s="49">
        <v>421</v>
      </c>
      <c r="D20" s="49">
        <v>488</v>
      </c>
      <c r="E20" s="49">
        <v>518</v>
      </c>
      <c r="F20" s="49">
        <v>585</v>
      </c>
      <c r="G20" s="49">
        <v>632</v>
      </c>
      <c r="H20" s="49">
        <v>694</v>
      </c>
      <c r="I20" s="49">
        <v>742</v>
      </c>
      <c r="J20" s="49">
        <v>847</v>
      </c>
      <c r="K20" s="49">
        <v>935</v>
      </c>
      <c r="L20" s="49">
        <v>1012</v>
      </c>
      <c r="M20" s="49">
        <v>1126</v>
      </c>
      <c r="N20" s="49">
        <v>1087</v>
      </c>
      <c r="O20" s="49">
        <v>1203</v>
      </c>
      <c r="P20" s="49">
        <v>1251</v>
      </c>
      <c r="Q20" s="49">
        <v>1301</v>
      </c>
      <c r="R20" s="49">
        <v>1344</v>
      </c>
      <c r="S20" s="49">
        <v>1389</v>
      </c>
      <c r="T20" s="49">
        <v>1435</v>
      </c>
      <c r="U20" s="49">
        <v>1483</v>
      </c>
    </row>
    <row r="21" spans="1:21" x14ac:dyDescent="0.25">
      <c r="A21" s="50" t="s">
        <v>161</v>
      </c>
      <c r="B21" s="49">
        <v>890</v>
      </c>
      <c r="C21" s="49">
        <v>934</v>
      </c>
      <c r="D21" s="49">
        <v>970</v>
      </c>
      <c r="E21" s="49">
        <v>988</v>
      </c>
      <c r="F21" s="49">
        <v>1013</v>
      </c>
      <c r="G21" s="49">
        <v>1040</v>
      </c>
      <c r="H21" s="49">
        <v>390</v>
      </c>
      <c r="I21" s="49">
        <v>194</v>
      </c>
      <c r="J21" s="49">
        <v>202</v>
      </c>
      <c r="K21" s="49">
        <v>209</v>
      </c>
      <c r="L21" s="49">
        <v>314</v>
      </c>
      <c r="M21" s="49">
        <v>220</v>
      </c>
      <c r="N21" s="49">
        <v>246</v>
      </c>
      <c r="O21" s="49">
        <v>342</v>
      </c>
      <c r="P21" s="49">
        <v>367</v>
      </c>
      <c r="Q21" s="49">
        <v>347</v>
      </c>
      <c r="R21" s="49">
        <v>359</v>
      </c>
      <c r="S21" s="49">
        <v>372</v>
      </c>
      <c r="T21" s="49">
        <v>385</v>
      </c>
      <c r="U21" s="49">
        <v>398</v>
      </c>
    </row>
    <row r="22" spans="1:21" x14ac:dyDescent="0.25">
      <c r="A22" s="50" t="s">
        <v>162</v>
      </c>
      <c r="B22" s="49">
        <v>110</v>
      </c>
      <c r="C22" s="49">
        <v>121</v>
      </c>
      <c r="D22" s="49">
        <v>127</v>
      </c>
      <c r="E22" s="49">
        <v>121</v>
      </c>
      <c r="F22" s="49">
        <v>125</v>
      </c>
      <c r="G22" s="49">
        <v>151</v>
      </c>
      <c r="H22" s="49">
        <v>155</v>
      </c>
      <c r="I22" s="49">
        <v>169</v>
      </c>
      <c r="J22" s="49">
        <v>178</v>
      </c>
      <c r="K22" s="49">
        <v>206</v>
      </c>
      <c r="L22" s="49">
        <v>208</v>
      </c>
      <c r="M22" s="49">
        <v>217</v>
      </c>
      <c r="N22" s="49">
        <v>228</v>
      </c>
      <c r="O22" s="49">
        <v>258</v>
      </c>
      <c r="P22" s="49">
        <v>270</v>
      </c>
      <c r="Q22" s="49">
        <v>285</v>
      </c>
      <c r="R22" s="49">
        <v>297</v>
      </c>
      <c r="S22" s="49">
        <v>308</v>
      </c>
      <c r="T22" s="49">
        <v>321</v>
      </c>
      <c r="U22" s="49">
        <v>333</v>
      </c>
    </row>
    <row r="23" spans="1:21" ht="30" x14ac:dyDescent="0.25">
      <c r="A23" s="50" t="s">
        <v>163</v>
      </c>
      <c r="B23" s="49">
        <v>0</v>
      </c>
      <c r="C23" s="49">
        <v>0</v>
      </c>
      <c r="D23" s="49">
        <v>0</v>
      </c>
      <c r="E23" s="49">
        <v>0</v>
      </c>
      <c r="F23" s="49">
        <v>0</v>
      </c>
      <c r="G23" s="49">
        <v>0</v>
      </c>
      <c r="H23" s="49">
        <v>0</v>
      </c>
      <c r="I23" s="49">
        <v>0</v>
      </c>
      <c r="J23" s="49">
        <v>0</v>
      </c>
      <c r="K23" s="49">
        <v>59</v>
      </c>
      <c r="L23" s="49">
        <v>300</v>
      </c>
      <c r="M23" s="49">
        <v>338</v>
      </c>
      <c r="N23" s="49">
        <v>55</v>
      </c>
      <c r="O23" s="49">
        <v>61</v>
      </c>
      <c r="P23" s="49">
        <v>62</v>
      </c>
      <c r="Q23" s="49">
        <v>64</v>
      </c>
      <c r="R23" s="49">
        <v>65</v>
      </c>
      <c r="S23" s="49">
        <v>66</v>
      </c>
      <c r="T23" s="49">
        <v>67</v>
      </c>
      <c r="U23" s="49">
        <v>69</v>
      </c>
    </row>
    <row r="24" spans="1:21" x14ac:dyDescent="0.25">
      <c r="A24" s="46" t="s">
        <v>164</v>
      </c>
      <c r="B24" s="46">
        <v>368</v>
      </c>
      <c r="C24" s="46">
        <v>387</v>
      </c>
      <c r="D24" s="46">
        <v>397</v>
      </c>
      <c r="E24" s="46">
        <v>420</v>
      </c>
      <c r="F24" s="46">
        <v>455</v>
      </c>
      <c r="G24" s="46">
        <v>2870</v>
      </c>
      <c r="H24" s="46">
        <v>2937</v>
      </c>
      <c r="I24" s="46">
        <v>2945</v>
      </c>
      <c r="J24" s="46">
        <v>3064</v>
      </c>
      <c r="K24" s="46">
        <v>3176</v>
      </c>
      <c r="L24" s="46">
        <v>3143</v>
      </c>
      <c r="M24" s="46">
        <v>3679</v>
      </c>
      <c r="N24" s="46">
        <v>3874</v>
      </c>
      <c r="O24" s="46">
        <v>4278</v>
      </c>
      <c r="P24" s="46">
        <v>4349</v>
      </c>
      <c r="Q24" s="46">
        <v>4444</v>
      </c>
      <c r="R24" s="46">
        <v>4524</v>
      </c>
      <c r="S24" s="46">
        <v>4608</v>
      </c>
      <c r="T24" s="46">
        <v>4695</v>
      </c>
      <c r="U24" s="46">
        <v>4783</v>
      </c>
    </row>
    <row r="25" spans="1:21" ht="30" x14ac:dyDescent="0.25">
      <c r="A25" s="50" t="s">
        <v>165</v>
      </c>
      <c r="B25" s="49">
        <v>27</v>
      </c>
      <c r="C25" s="49">
        <v>23</v>
      </c>
      <c r="D25" s="49">
        <v>24</v>
      </c>
      <c r="E25" s="49">
        <v>22</v>
      </c>
      <c r="F25" s="49">
        <v>36</v>
      </c>
      <c r="G25" s="49">
        <v>31</v>
      </c>
      <c r="H25" s="49">
        <v>32</v>
      </c>
      <c r="I25" s="49">
        <v>24</v>
      </c>
      <c r="J25" s="49">
        <v>9</v>
      </c>
      <c r="K25" s="49">
        <v>0</v>
      </c>
      <c r="L25" s="49">
        <v>0</v>
      </c>
      <c r="M25" s="49">
        <v>0</v>
      </c>
      <c r="N25" s="49">
        <v>0</v>
      </c>
      <c r="O25" s="49">
        <v>0</v>
      </c>
      <c r="P25" s="49">
        <v>0</v>
      </c>
      <c r="Q25" s="49">
        <v>0</v>
      </c>
      <c r="R25" s="49">
        <v>0</v>
      </c>
      <c r="S25" s="49">
        <v>0</v>
      </c>
      <c r="T25" s="49">
        <v>0</v>
      </c>
      <c r="U25" s="49">
        <v>0</v>
      </c>
    </row>
    <row r="26" spans="1:21" x14ac:dyDescent="0.25">
      <c r="A26" s="50" t="s">
        <v>166</v>
      </c>
      <c r="B26" s="49">
        <v>14</v>
      </c>
      <c r="C26" s="49">
        <v>14</v>
      </c>
      <c r="D26" s="49">
        <v>13</v>
      </c>
      <c r="E26" s="49">
        <v>13</v>
      </c>
      <c r="F26" s="49">
        <v>14</v>
      </c>
      <c r="G26" s="49">
        <v>14</v>
      </c>
      <c r="H26" s="49">
        <v>14</v>
      </c>
      <c r="I26" s="49">
        <v>14</v>
      </c>
      <c r="J26" s="49">
        <v>9</v>
      </c>
      <c r="K26" s="49">
        <v>5</v>
      </c>
      <c r="L26" s="49">
        <v>2</v>
      </c>
      <c r="M26" s="49">
        <v>3</v>
      </c>
      <c r="N26" s="49">
        <v>0</v>
      </c>
      <c r="O26" s="49">
        <v>0</v>
      </c>
      <c r="P26" s="49">
        <v>0</v>
      </c>
      <c r="Q26" s="49">
        <v>0</v>
      </c>
      <c r="R26" s="49">
        <v>0</v>
      </c>
      <c r="S26" s="49">
        <v>0</v>
      </c>
      <c r="T26" s="49">
        <v>0</v>
      </c>
      <c r="U26" s="49">
        <v>0</v>
      </c>
    </row>
    <row r="27" spans="1:21" x14ac:dyDescent="0.25">
      <c r="A27" s="50" t="s">
        <v>167</v>
      </c>
      <c r="B27" s="49">
        <v>328</v>
      </c>
      <c r="C27" s="49">
        <v>350</v>
      </c>
      <c r="D27" s="49">
        <v>360</v>
      </c>
      <c r="E27" s="49">
        <v>384</v>
      </c>
      <c r="F27" s="49">
        <v>405</v>
      </c>
      <c r="G27" s="49">
        <v>459</v>
      </c>
      <c r="H27" s="49">
        <v>425</v>
      </c>
      <c r="I27" s="49">
        <v>446</v>
      </c>
      <c r="J27" s="49">
        <v>467</v>
      </c>
      <c r="K27" s="49">
        <v>482</v>
      </c>
      <c r="L27" s="49">
        <v>504</v>
      </c>
      <c r="M27" s="49">
        <v>544</v>
      </c>
      <c r="N27" s="49">
        <v>585</v>
      </c>
      <c r="O27" s="49">
        <v>709</v>
      </c>
      <c r="P27" s="49">
        <v>734</v>
      </c>
      <c r="Q27" s="49">
        <v>763</v>
      </c>
      <c r="R27" s="49">
        <v>789</v>
      </c>
      <c r="S27" s="49">
        <v>814</v>
      </c>
      <c r="T27" s="49">
        <v>840</v>
      </c>
      <c r="U27" s="49">
        <v>867</v>
      </c>
    </row>
    <row r="28" spans="1:21" x14ac:dyDescent="0.25">
      <c r="A28" s="50" t="s">
        <v>154</v>
      </c>
      <c r="B28" s="49">
        <v>0</v>
      </c>
      <c r="C28" s="49">
        <v>0</v>
      </c>
      <c r="D28" s="49">
        <v>0</v>
      </c>
      <c r="E28" s="49">
        <v>0</v>
      </c>
      <c r="F28" s="49">
        <v>0</v>
      </c>
      <c r="G28" s="49">
        <v>230</v>
      </c>
      <c r="H28" s="49">
        <v>236</v>
      </c>
      <c r="I28" s="49">
        <v>211</v>
      </c>
      <c r="J28" s="49">
        <v>213</v>
      </c>
      <c r="K28" s="49">
        <v>212</v>
      </c>
      <c r="L28" s="49">
        <v>163</v>
      </c>
      <c r="M28" s="49">
        <v>170</v>
      </c>
      <c r="N28" s="49">
        <v>169</v>
      </c>
      <c r="O28" s="49">
        <v>150</v>
      </c>
      <c r="P28" s="49">
        <v>130</v>
      </c>
      <c r="Q28" s="49">
        <v>131</v>
      </c>
      <c r="R28" s="49">
        <v>134</v>
      </c>
      <c r="S28" s="49">
        <v>137</v>
      </c>
      <c r="T28" s="49">
        <v>141</v>
      </c>
      <c r="U28" s="49">
        <v>143</v>
      </c>
    </row>
    <row r="29" spans="1:21" x14ac:dyDescent="0.25">
      <c r="A29" s="50" t="s">
        <v>155</v>
      </c>
      <c r="B29" s="49">
        <v>0</v>
      </c>
      <c r="C29" s="49">
        <v>0</v>
      </c>
      <c r="D29" s="49">
        <v>0</v>
      </c>
      <c r="E29" s="49">
        <v>0</v>
      </c>
      <c r="F29" s="49">
        <v>0</v>
      </c>
      <c r="G29" s="49">
        <v>1642</v>
      </c>
      <c r="H29" s="49">
        <v>1742</v>
      </c>
      <c r="I29" s="49">
        <v>1748</v>
      </c>
      <c r="J29" s="49">
        <v>1832</v>
      </c>
      <c r="K29" s="49">
        <v>1909</v>
      </c>
      <c r="L29" s="49">
        <v>1798</v>
      </c>
      <c r="M29" s="49">
        <v>1980</v>
      </c>
      <c r="N29" s="49">
        <v>2004</v>
      </c>
      <c r="O29" s="49">
        <v>2287</v>
      </c>
      <c r="P29" s="49">
        <v>2315</v>
      </c>
      <c r="Q29" s="49">
        <v>2350</v>
      </c>
      <c r="R29" s="49">
        <v>2381</v>
      </c>
      <c r="S29" s="49">
        <v>2415</v>
      </c>
      <c r="T29" s="49">
        <v>2450</v>
      </c>
      <c r="U29" s="49">
        <v>2485</v>
      </c>
    </row>
    <row r="30" spans="1:21" ht="30" x14ac:dyDescent="0.25">
      <c r="A30" s="50" t="s">
        <v>168</v>
      </c>
      <c r="B30" s="49">
        <v>0</v>
      </c>
      <c r="C30" s="49">
        <v>0</v>
      </c>
      <c r="D30" s="49">
        <v>0</v>
      </c>
      <c r="E30" s="49">
        <v>0</v>
      </c>
      <c r="F30" s="49">
        <v>0</v>
      </c>
      <c r="G30" s="49">
        <v>494</v>
      </c>
      <c r="H30" s="49">
        <v>488</v>
      </c>
      <c r="I30" s="49">
        <v>501</v>
      </c>
      <c r="J30" s="49">
        <v>534</v>
      </c>
      <c r="K30" s="49">
        <v>568</v>
      </c>
      <c r="L30" s="49">
        <v>676</v>
      </c>
      <c r="M30" s="49">
        <v>982</v>
      </c>
      <c r="N30" s="49">
        <v>1115</v>
      </c>
      <c r="O30" s="49">
        <v>1133</v>
      </c>
      <c r="P30" s="49">
        <v>1170</v>
      </c>
      <c r="Q30" s="49">
        <v>1199</v>
      </c>
      <c r="R30" s="49">
        <v>1221</v>
      </c>
      <c r="S30" s="49">
        <v>1243</v>
      </c>
      <c r="T30" s="49">
        <v>1265</v>
      </c>
      <c r="U30" s="49">
        <v>1287</v>
      </c>
    </row>
    <row r="31" spans="1:21" ht="30" x14ac:dyDescent="0.25">
      <c r="A31" s="46" t="s">
        <v>190</v>
      </c>
      <c r="B31" s="46">
        <v>0</v>
      </c>
      <c r="C31" s="46">
        <v>0</v>
      </c>
      <c r="D31" s="46">
        <v>0</v>
      </c>
      <c r="E31" s="46">
        <v>0</v>
      </c>
      <c r="F31" s="46">
        <v>0</v>
      </c>
      <c r="G31" s="46">
        <v>8</v>
      </c>
      <c r="H31" s="46">
        <v>8</v>
      </c>
      <c r="I31" s="46">
        <v>7</v>
      </c>
      <c r="J31" s="46">
        <v>6</v>
      </c>
      <c r="K31" s="46">
        <v>6</v>
      </c>
      <c r="L31" s="46">
        <v>7</v>
      </c>
      <c r="M31" s="46">
        <v>8</v>
      </c>
      <c r="N31" s="46">
        <v>8</v>
      </c>
      <c r="O31" s="46">
        <v>9</v>
      </c>
      <c r="P31" s="46">
        <v>10</v>
      </c>
      <c r="Q31" s="46">
        <v>10</v>
      </c>
      <c r="R31" s="46">
        <v>11</v>
      </c>
      <c r="S31" s="46">
        <v>11</v>
      </c>
      <c r="T31" s="46">
        <v>11</v>
      </c>
      <c r="U31" s="46">
        <v>11</v>
      </c>
    </row>
    <row r="32" spans="1:21" x14ac:dyDescent="0.25">
      <c r="A32" s="49" t="s">
        <v>169</v>
      </c>
      <c r="B32" s="49">
        <v>0</v>
      </c>
      <c r="C32" s="49">
        <v>0</v>
      </c>
      <c r="D32" s="49">
        <v>0</v>
      </c>
      <c r="E32" s="49">
        <v>0</v>
      </c>
      <c r="F32" s="49">
        <v>0</v>
      </c>
      <c r="G32" s="49">
        <v>7</v>
      </c>
      <c r="H32" s="49">
        <v>7</v>
      </c>
      <c r="I32" s="49">
        <v>6</v>
      </c>
      <c r="J32" s="49">
        <v>6</v>
      </c>
      <c r="K32" s="49">
        <v>6</v>
      </c>
      <c r="L32" s="49">
        <v>6</v>
      </c>
      <c r="M32" s="49">
        <v>8</v>
      </c>
      <c r="N32" s="49">
        <v>8</v>
      </c>
      <c r="O32" s="49">
        <v>9</v>
      </c>
      <c r="P32" s="49">
        <v>9</v>
      </c>
      <c r="Q32" s="49">
        <v>10</v>
      </c>
      <c r="R32" s="49">
        <v>10</v>
      </c>
      <c r="S32" s="49">
        <v>10</v>
      </c>
      <c r="T32" s="49">
        <v>10</v>
      </c>
      <c r="U32" s="49">
        <v>11</v>
      </c>
    </row>
    <row r="33" spans="1:21" ht="30" x14ac:dyDescent="0.25">
      <c r="A33" s="46" t="s">
        <v>170</v>
      </c>
      <c r="B33" s="46">
        <v>10311</v>
      </c>
      <c r="C33" s="46">
        <v>11131</v>
      </c>
      <c r="D33" s="46">
        <v>11221</v>
      </c>
      <c r="E33" s="46">
        <v>11331</v>
      </c>
      <c r="F33" s="46">
        <v>11829</v>
      </c>
      <c r="G33" s="46">
        <v>12214</v>
      </c>
      <c r="H33" s="46">
        <v>13600</v>
      </c>
      <c r="I33" s="46">
        <v>14270</v>
      </c>
      <c r="J33" s="46">
        <v>15559</v>
      </c>
      <c r="K33" s="46">
        <v>16426</v>
      </c>
      <c r="L33" s="46">
        <v>16894</v>
      </c>
      <c r="M33" s="46">
        <v>18574</v>
      </c>
      <c r="N33" s="46">
        <v>19420</v>
      </c>
      <c r="O33" s="46">
        <v>21944</v>
      </c>
      <c r="P33" s="46">
        <v>22623</v>
      </c>
      <c r="Q33" s="46">
        <v>23240</v>
      </c>
      <c r="R33" s="46">
        <v>23759</v>
      </c>
      <c r="S33" s="46">
        <v>24295</v>
      </c>
      <c r="T33" s="46">
        <v>24885</v>
      </c>
      <c r="U33" s="46">
        <v>25499</v>
      </c>
    </row>
    <row r="34" spans="1:21" x14ac:dyDescent="0.25">
      <c r="A34" s="49" t="s">
        <v>169</v>
      </c>
      <c r="B34" s="49">
        <v>0</v>
      </c>
      <c r="C34" s="49">
        <v>0</v>
      </c>
      <c r="D34" s="49">
        <v>0</v>
      </c>
      <c r="E34" s="49">
        <v>0</v>
      </c>
      <c r="F34" s="49">
        <v>0</v>
      </c>
      <c r="G34" s="49">
        <v>3201</v>
      </c>
      <c r="H34" s="49">
        <v>3328</v>
      </c>
      <c r="I34" s="49">
        <v>3334</v>
      </c>
      <c r="J34" s="49">
        <v>3434</v>
      </c>
      <c r="K34" s="49">
        <v>3586</v>
      </c>
      <c r="L34" s="49">
        <v>3389</v>
      </c>
      <c r="M34" s="49">
        <v>3834</v>
      </c>
      <c r="N34" s="49">
        <v>3943</v>
      </c>
      <c r="O34" s="49">
        <v>4099</v>
      </c>
      <c r="P34" s="49">
        <v>4100</v>
      </c>
      <c r="Q34" s="49">
        <v>4138</v>
      </c>
      <c r="R34" s="49">
        <v>4182</v>
      </c>
      <c r="S34" s="49">
        <v>4247</v>
      </c>
      <c r="T34" s="49">
        <v>4311</v>
      </c>
      <c r="U34" s="49">
        <v>4375</v>
      </c>
    </row>
    <row r="35" spans="1:21" x14ac:dyDescent="0.25">
      <c r="A35" s="46" t="s">
        <v>171</v>
      </c>
      <c r="B35" s="46">
        <v>708</v>
      </c>
      <c r="C35" s="46">
        <v>740</v>
      </c>
      <c r="D35" s="46">
        <v>720</v>
      </c>
      <c r="E35" s="46">
        <v>849</v>
      </c>
      <c r="F35" s="46">
        <v>842</v>
      </c>
      <c r="G35" s="46">
        <v>887</v>
      </c>
      <c r="H35" s="46">
        <v>979</v>
      </c>
      <c r="I35" s="46">
        <v>1119</v>
      </c>
      <c r="J35" s="46">
        <v>1118</v>
      </c>
      <c r="K35" s="46">
        <v>1113</v>
      </c>
      <c r="L35" s="46">
        <v>960</v>
      </c>
      <c r="M35" s="46">
        <v>1050</v>
      </c>
      <c r="N35" s="46">
        <v>1552</v>
      </c>
      <c r="O35" s="46">
        <v>1607</v>
      </c>
      <c r="P35" s="46">
        <v>1976</v>
      </c>
      <c r="Q35" s="46">
        <v>1947</v>
      </c>
      <c r="R35" s="46">
        <v>2100</v>
      </c>
      <c r="S35" s="46">
        <v>2143</v>
      </c>
      <c r="T35" s="46">
        <v>2113</v>
      </c>
      <c r="U35" s="46">
        <v>2088</v>
      </c>
    </row>
    <row r="36" spans="1:21" x14ac:dyDescent="0.25">
      <c r="A36" s="50" t="s">
        <v>172</v>
      </c>
      <c r="B36" s="49">
        <v>705</v>
      </c>
      <c r="C36" s="49">
        <v>737</v>
      </c>
      <c r="D36" s="49">
        <v>717</v>
      </c>
      <c r="E36" s="49">
        <v>920</v>
      </c>
      <c r="F36" s="49">
        <v>911</v>
      </c>
      <c r="G36" s="49">
        <v>958</v>
      </c>
      <c r="H36" s="49">
        <v>1057</v>
      </c>
      <c r="I36" s="49">
        <v>1117</v>
      </c>
      <c r="J36" s="49">
        <v>1117</v>
      </c>
      <c r="K36" s="49">
        <v>1111</v>
      </c>
      <c r="L36" s="49">
        <v>959</v>
      </c>
      <c r="M36" s="49">
        <v>1048</v>
      </c>
      <c r="N36" s="49">
        <v>1527</v>
      </c>
      <c r="O36" s="49">
        <v>1574</v>
      </c>
      <c r="P36" s="49">
        <v>1946</v>
      </c>
      <c r="Q36" s="49">
        <v>1915</v>
      </c>
      <c r="R36" s="49">
        <v>2067</v>
      </c>
      <c r="S36" s="49">
        <v>2109</v>
      </c>
      <c r="T36" s="49">
        <v>2078</v>
      </c>
      <c r="U36" s="49">
        <v>2051</v>
      </c>
    </row>
    <row r="37" spans="1:21" x14ac:dyDescent="0.25">
      <c r="A37" s="50" t="s">
        <v>173</v>
      </c>
      <c r="B37" s="49">
        <v>3</v>
      </c>
      <c r="C37" s="49">
        <v>2</v>
      </c>
      <c r="D37" s="49">
        <v>2</v>
      </c>
      <c r="E37" s="49">
        <v>3</v>
      </c>
      <c r="F37" s="49">
        <v>3</v>
      </c>
      <c r="G37" s="49">
        <v>3</v>
      </c>
      <c r="H37" s="49">
        <v>2</v>
      </c>
      <c r="I37" s="49">
        <v>2</v>
      </c>
      <c r="J37" s="49">
        <v>1</v>
      </c>
      <c r="K37" s="49">
        <v>1</v>
      </c>
      <c r="L37" s="49">
        <v>1</v>
      </c>
      <c r="M37" s="49">
        <v>1</v>
      </c>
      <c r="N37" s="49">
        <v>1</v>
      </c>
      <c r="O37" s="49">
        <v>1</v>
      </c>
      <c r="P37" s="49">
        <v>1</v>
      </c>
      <c r="Q37" s="49">
        <v>1</v>
      </c>
      <c r="R37" s="49">
        <v>1</v>
      </c>
      <c r="S37" s="49">
        <v>1</v>
      </c>
      <c r="T37" s="49">
        <v>1</v>
      </c>
      <c r="U37" s="49">
        <v>1</v>
      </c>
    </row>
    <row r="38" spans="1:21" x14ac:dyDescent="0.25">
      <c r="A38" s="50" t="s">
        <v>174</v>
      </c>
      <c r="B38" s="49">
        <v>0</v>
      </c>
      <c r="C38" s="49">
        <v>0</v>
      </c>
      <c r="D38" s="49">
        <v>0</v>
      </c>
      <c r="E38" s="49">
        <v>0</v>
      </c>
      <c r="F38" s="49">
        <v>0</v>
      </c>
      <c r="G38" s="49">
        <v>0</v>
      </c>
      <c r="H38" s="49">
        <v>0</v>
      </c>
      <c r="I38" s="49">
        <v>0</v>
      </c>
      <c r="J38" s="49">
        <v>0</v>
      </c>
      <c r="K38" s="49">
        <v>0</v>
      </c>
      <c r="L38" s="49">
        <v>0</v>
      </c>
      <c r="M38" s="49">
        <v>0</v>
      </c>
      <c r="N38" s="49">
        <v>30</v>
      </c>
      <c r="O38" s="49">
        <v>29</v>
      </c>
      <c r="P38" s="49">
        <v>30</v>
      </c>
      <c r="Q38" s="49">
        <v>31</v>
      </c>
      <c r="R38" s="49">
        <v>32</v>
      </c>
      <c r="S38" s="49">
        <v>33</v>
      </c>
      <c r="T38" s="49">
        <v>35</v>
      </c>
      <c r="U38" s="49">
        <v>36</v>
      </c>
    </row>
    <row r="39" spans="1:21" ht="15.75" thickBot="1" x14ac:dyDescent="0.3">
      <c r="A39" s="50" t="s">
        <v>175</v>
      </c>
      <c r="B39" s="49">
        <v>0</v>
      </c>
      <c r="C39" s="49">
        <v>0</v>
      </c>
      <c r="D39" s="49">
        <v>0</v>
      </c>
      <c r="E39" s="49">
        <v>0</v>
      </c>
      <c r="F39" s="49">
        <v>0</v>
      </c>
      <c r="G39" s="49">
        <v>0</v>
      </c>
      <c r="H39" s="49">
        <v>0</v>
      </c>
      <c r="I39" s="49">
        <v>0</v>
      </c>
      <c r="J39" s="49">
        <v>0</v>
      </c>
      <c r="K39" s="49">
        <v>0</v>
      </c>
      <c r="L39" s="49">
        <v>0</v>
      </c>
      <c r="M39" s="49">
        <v>0</v>
      </c>
      <c r="N39" s="49">
        <v>2</v>
      </c>
      <c r="O39" s="49">
        <v>3</v>
      </c>
      <c r="P39" s="49">
        <v>0</v>
      </c>
      <c r="Q39" s="49">
        <v>0</v>
      </c>
      <c r="R39" s="49">
        <v>0</v>
      </c>
      <c r="S39" s="49">
        <v>0</v>
      </c>
      <c r="T39" s="49">
        <v>0</v>
      </c>
      <c r="U39" s="49">
        <v>0</v>
      </c>
    </row>
    <row r="40" spans="1:21" x14ac:dyDescent="0.25">
      <c r="A40" s="168" t="s">
        <v>176</v>
      </c>
      <c r="B40" s="168"/>
      <c r="C40" s="168"/>
      <c r="D40" s="168"/>
      <c r="E40" s="168"/>
      <c r="F40" s="168"/>
      <c r="G40" s="168"/>
      <c r="H40" s="168"/>
      <c r="I40" s="168"/>
      <c r="J40" s="168"/>
      <c r="K40" s="168"/>
      <c r="L40" s="168"/>
      <c r="M40" s="168"/>
      <c r="N40" s="168"/>
      <c r="O40" s="168"/>
      <c r="P40" s="168"/>
      <c r="Q40" s="168"/>
      <c r="R40" s="168"/>
      <c r="S40" s="168"/>
      <c r="T40" s="168"/>
      <c r="U40" s="168"/>
    </row>
    <row r="41" spans="1:21" x14ac:dyDescent="0.25">
      <c r="A41" s="167" t="s">
        <v>177</v>
      </c>
      <c r="B41" s="167"/>
      <c r="C41" s="167"/>
      <c r="D41" s="167"/>
      <c r="E41" s="167"/>
      <c r="F41" s="167"/>
      <c r="G41" s="167"/>
      <c r="H41" s="167"/>
      <c r="I41" s="167"/>
      <c r="J41" s="167"/>
      <c r="K41" s="167"/>
      <c r="L41" s="167"/>
      <c r="M41" s="167"/>
      <c r="N41" s="167"/>
      <c r="O41" s="167"/>
      <c r="P41" s="167"/>
      <c r="Q41" s="167"/>
      <c r="R41" s="167"/>
      <c r="S41" s="167"/>
      <c r="T41" s="167"/>
      <c r="U41" s="167"/>
    </row>
    <row r="42" spans="1:21" x14ac:dyDescent="0.25">
      <c r="A42" s="167" t="s">
        <v>178</v>
      </c>
      <c r="B42" s="167"/>
      <c r="C42" s="167"/>
      <c r="D42" s="167"/>
      <c r="E42" s="167"/>
      <c r="F42" s="167"/>
      <c r="G42" s="167"/>
      <c r="H42" s="167"/>
      <c r="I42" s="167"/>
      <c r="J42" s="167"/>
      <c r="K42" s="167"/>
      <c r="L42" s="167"/>
      <c r="M42" s="167"/>
      <c r="N42" s="167"/>
      <c r="O42" s="167"/>
      <c r="P42" s="167"/>
      <c r="Q42" s="167"/>
      <c r="R42" s="167"/>
      <c r="S42" s="167"/>
      <c r="T42" s="167"/>
      <c r="U42" s="167"/>
    </row>
    <row r="43" spans="1:21" x14ac:dyDescent="0.25">
      <c r="A43" s="167" t="s">
        <v>179</v>
      </c>
      <c r="B43" s="167"/>
      <c r="C43" s="167"/>
      <c r="D43" s="167"/>
      <c r="E43" s="167"/>
      <c r="F43" s="167"/>
      <c r="G43" s="167"/>
      <c r="H43" s="167"/>
      <c r="I43" s="167"/>
      <c r="J43" s="167"/>
      <c r="K43" s="167"/>
      <c r="L43" s="167"/>
      <c r="M43" s="167"/>
      <c r="N43" s="167"/>
      <c r="O43" s="167"/>
      <c r="P43" s="167"/>
      <c r="Q43" s="167"/>
      <c r="R43" s="167"/>
      <c r="S43" s="167"/>
      <c r="T43" s="167"/>
      <c r="U43" s="167"/>
    </row>
    <row r="44" spans="1:21" x14ac:dyDescent="0.25">
      <c r="A44" s="167" t="s">
        <v>180</v>
      </c>
      <c r="B44" s="167"/>
      <c r="C44" s="167"/>
      <c r="D44" s="167"/>
      <c r="E44" s="167"/>
      <c r="F44" s="167"/>
      <c r="G44" s="167"/>
      <c r="H44" s="167"/>
      <c r="I44" s="167"/>
      <c r="J44" s="167"/>
      <c r="K44" s="167"/>
      <c r="L44" s="167"/>
      <c r="M44" s="167"/>
      <c r="N44" s="167"/>
      <c r="O44" s="167"/>
      <c r="P44" s="167"/>
      <c r="Q44" s="167"/>
      <c r="R44" s="167"/>
      <c r="S44" s="167"/>
      <c r="T44" s="167"/>
      <c r="U44" s="167"/>
    </row>
    <row r="45" spans="1:21" x14ac:dyDescent="0.25">
      <c r="A45" s="167" t="s">
        <v>181</v>
      </c>
      <c r="B45" s="167"/>
      <c r="C45" s="167"/>
      <c r="D45" s="167"/>
      <c r="E45" s="167"/>
      <c r="F45" s="167"/>
      <c r="G45" s="167"/>
      <c r="H45" s="167"/>
      <c r="I45" s="167"/>
      <c r="J45" s="167"/>
      <c r="K45" s="167"/>
      <c r="L45" s="167"/>
      <c r="M45" s="167"/>
      <c r="N45" s="167"/>
      <c r="O45" s="167"/>
      <c r="P45" s="167"/>
      <c r="Q45" s="167"/>
      <c r="R45" s="167"/>
      <c r="S45" s="167"/>
      <c r="T45" s="167"/>
      <c r="U45" s="167"/>
    </row>
    <row r="46" spans="1:21" x14ac:dyDescent="0.25">
      <c r="A46" s="167" t="s">
        <v>182</v>
      </c>
      <c r="B46" s="167"/>
      <c r="C46" s="167"/>
      <c r="D46" s="167"/>
      <c r="E46" s="167"/>
      <c r="F46" s="167"/>
      <c r="G46" s="167"/>
      <c r="H46" s="167"/>
      <c r="I46" s="167"/>
      <c r="J46" s="167"/>
      <c r="K46" s="167"/>
      <c r="L46" s="167"/>
      <c r="M46" s="167"/>
      <c r="N46" s="167"/>
      <c r="O46" s="167"/>
      <c r="P46" s="167"/>
      <c r="Q46" s="167"/>
      <c r="R46" s="167"/>
      <c r="S46" s="167"/>
      <c r="T46" s="167"/>
      <c r="U46" s="167"/>
    </row>
    <row r="47" spans="1:21" x14ac:dyDescent="0.25">
      <c r="A47" s="167" t="s">
        <v>183</v>
      </c>
      <c r="B47" s="167"/>
      <c r="C47" s="167"/>
      <c r="D47" s="167"/>
      <c r="E47" s="167"/>
      <c r="F47" s="167"/>
      <c r="G47" s="167"/>
      <c r="H47" s="167"/>
      <c r="I47" s="167"/>
      <c r="J47" s="167"/>
      <c r="K47" s="167"/>
      <c r="L47" s="167"/>
      <c r="M47" s="167"/>
      <c r="N47" s="167"/>
      <c r="O47" s="167"/>
      <c r="P47" s="167"/>
      <c r="Q47" s="167"/>
      <c r="R47" s="167"/>
      <c r="S47" s="167"/>
      <c r="T47" s="167"/>
      <c r="U47" s="167"/>
    </row>
    <row r="48" spans="1:21" x14ac:dyDescent="0.25">
      <c r="A48" s="167" t="s">
        <v>184</v>
      </c>
      <c r="B48" s="167"/>
      <c r="C48" s="167"/>
      <c r="D48" s="167"/>
      <c r="E48" s="167"/>
      <c r="F48" s="167"/>
      <c r="G48" s="167"/>
      <c r="H48" s="167"/>
      <c r="I48" s="167"/>
      <c r="J48" s="167"/>
      <c r="K48" s="167"/>
      <c r="L48" s="167"/>
      <c r="M48" s="167"/>
      <c r="N48" s="167"/>
      <c r="O48" s="167"/>
      <c r="P48" s="167"/>
      <c r="Q48" s="167"/>
      <c r="R48" s="167"/>
      <c r="S48" s="167"/>
      <c r="T48" s="167"/>
      <c r="U48" s="167"/>
    </row>
    <row r="52" spans="1:23" x14ac:dyDescent="0.25">
      <c r="A52" s="158"/>
      <c r="B52" s="158"/>
      <c r="C52" s="158"/>
      <c r="D52" s="158"/>
      <c r="E52" s="158"/>
      <c r="F52" s="158"/>
      <c r="G52" s="158"/>
      <c r="H52" s="158"/>
      <c r="I52" s="158"/>
      <c r="J52" s="158"/>
      <c r="K52" s="158"/>
      <c r="L52" s="158"/>
      <c r="M52" s="158"/>
      <c r="N52" s="158"/>
      <c r="O52" s="158"/>
      <c r="P52" s="158"/>
      <c r="Q52" s="158"/>
      <c r="R52" s="158"/>
      <c r="S52" s="158"/>
      <c r="T52" s="158"/>
      <c r="U52" s="158"/>
      <c r="V52" s="158"/>
      <c r="W52" s="158"/>
    </row>
    <row r="53" spans="1:23" x14ac:dyDescent="0.25">
      <c r="A53" s="158"/>
      <c r="B53" s="160">
        <v>2005</v>
      </c>
      <c r="C53" s="160">
        <v>2006</v>
      </c>
      <c r="D53" s="160">
        <v>2007</v>
      </c>
      <c r="E53" s="160">
        <v>2008</v>
      </c>
      <c r="F53" s="160">
        <v>2009</v>
      </c>
      <c r="G53" s="160">
        <v>2010</v>
      </c>
      <c r="H53" s="160">
        <v>2011</v>
      </c>
      <c r="I53" s="160">
        <v>2012</v>
      </c>
      <c r="J53" s="160">
        <v>2013</v>
      </c>
      <c r="K53" s="160">
        <v>2014</v>
      </c>
      <c r="L53" s="160">
        <v>2015</v>
      </c>
      <c r="M53" s="160">
        <v>2016</v>
      </c>
      <c r="N53" s="160">
        <v>2017</v>
      </c>
      <c r="O53" s="160">
        <v>2018</v>
      </c>
      <c r="P53" s="160">
        <v>2019</v>
      </c>
      <c r="Q53" s="160">
        <v>2020</v>
      </c>
      <c r="R53" s="160">
        <v>2021</v>
      </c>
      <c r="S53" s="160">
        <v>2022</v>
      </c>
      <c r="T53" s="160">
        <v>2023</v>
      </c>
      <c r="U53" s="160">
        <v>2024</v>
      </c>
      <c r="V53" s="160" t="s">
        <v>185</v>
      </c>
      <c r="W53" s="160" t="s">
        <v>186</v>
      </c>
    </row>
    <row r="54" spans="1:23" x14ac:dyDescent="0.25">
      <c r="A54" s="158" t="s">
        <v>187</v>
      </c>
      <c r="B54" s="156">
        <v>5610</v>
      </c>
      <c r="C54" s="156">
        <v>6444</v>
      </c>
      <c r="D54" s="156">
        <v>7459</v>
      </c>
      <c r="E54" s="156">
        <v>8241</v>
      </c>
      <c r="F54" s="156">
        <v>8774</v>
      </c>
      <c r="G54" s="156">
        <v>9983</v>
      </c>
      <c r="H54" s="156">
        <v>10781</v>
      </c>
      <c r="I54" s="156">
        <v>10861</v>
      </c>
      <c r="J54" s="156">
        <v>10947</v>
      </c>
      <c r="K54" s="156">
        <v>11424</v>
      </c>
      <c r="L54" s="156">
        <v>9883</v>
      </c>
      <c r="M54" s="156">
        <v>9717</v>
      </c>
      <c r="N54" s="156">
        <v>9796</v>
      </c>
      <c r="O54" s="156">
        <v>6672</v>
      </c>
      <c r="P54" s="156">
        <v>7199</v>
      </c>
      <c r="Q54" s="156">
        <v>8103</v>
      </c>
      <c r="R54" s="156">
        <v>9132</v>
      </c>
      <c r="S54" s="156">
        <v>9226</v>
      </c>
      <c r="T54" s="156">
        <v>10712</v>
      </c>
      <c r="U54" s="156">
        <v>11062</v>
      </c>
      <c r="V54" s="158">
        <f>SUM(B54:U54)</f>
        <v>182026</v>
      </c>
      <c r="W54" s="156">
        <f>V54+V55+V56</f>
        <v>192272</v>
      </c>
    </row>
    <row r="55" spans="1:23" x14ac:dyDescent="0.25">
      <c r="A55" s="158" t="s">
        <v>188</v>
      </c>
      <c r="B55" s="156">
        <v>0</v>
      </c>
      <c r="C55" s="156">
        <v>0</v>
      </c>
      <c r="D55" s="156">
        <v>0</v>
      </c>
      <c r="E55" s="156">
        <v>0</v>
      </c>
      <c r="F55" s="156">
        <v>0</v>
      </c>
      <c r="G55" s="156">
        <v>0</v>
      </c>
      <c r="H55" s="156">
        <v>0</v>
      </c>
      <c r="I55" s="156">
        <v>0</v>
      </c>
      <c r="J55" s="156">
        <v>0</v>
      </c>
      <c r="K55" s="156">
        <v>0</v>
      </c>
      <c r="L55" s="156">
        <v>0</v>
      </c>
      <c r="M55" s="156">
        <v>0</v>
      </c>
      <c r="N55" s="156">
        <v>0</v>
      </c>
      <c r="O55" s="156">
        <v>8906</v>
      </c>
      <c r="P55" s="156">
        <f>P57*$O$141</f>
        <v>0</v>
      </c>
      <c r="Q55" s="156">
        <f t="shared" ref="Q55:U55" si="0">Q57*$O$141</f>
        <v>0</v>
      </c>
      <c r="R55" s="156">
        <f t="shared" si="0"/>
        <v>0</v>
      </c>
      <c r="S55" s="156">
        <f t="shared" si="0"/>
        <v>0</v>
      </c>
      <c r="T55" s="156">
        <f t="shared" si="0"/>
        <v>0</v>
      </c>
      <c r="U55" s="156">
        <f t="shared" si="0"/>
        <v>0</v>
      </c>
      <c r="V55" s="156">
        <f>SUM(B55:U55)</f>
        <v>8906</v>
      </c>
      <c r="W55" s="158"/>
    </row>
    <row r="56" spans="1:23" x14ac:dyDescent="0.25">
      <c r="A56" s="158" t="s">
        <v>189</v>
      </c>
      <c r="B56" s="156">
        <v>0</v>
      </c>
      <c r="C56" s="156">
        <v>0</v>
      </c>
      <c r="D56" s="156">
        <v>0</v>
      </c>
      <c r="E56" s="156">
        <v>0</v>
      </c>
      <c r="F56" s="156">
        <v>0</v>
      </c>
      <c r="G56" s="156">
        <v>0</v>
      </c>
      <c r="H56" s="156">
        <v>0</v>
      </c>
      <c r="I56" s="156">
        <v>0</v>
      </c>
      <c r="J56" s="156">
        <v>0</v>
      </c>
      <c r="K56" s="156">
        <v>0</v>
      </c>
      <c r="L56" s="156">
        <v>0</v>
      </c>
      <c r="M56" s="156">
        <v>0</v>
      </c>
      <c r="N56" s="156">
        <v>0</v>
      </c>
      <c r="O56" s="156">
        <v>1340</v>
      </c>
      <c r="P56" s="156">
        <f>P57*$O$142</f>
        <v>0</v>
      </c>
      <c r="Q56" s="156">
        <f t="shared" ref="Q56:U56" si="1">Q57*$O$142</f>
        <v>0</v>
      </c>
      <c r="R56" s="156">
        <f t="shared" si="1"/>
        <v>0</v>
      </c>
      <c r="S56" s="156">
        <f t="shared" si="1"/>
        <v>0</v>
      </c>
      <c r="T56" s="156">
        <f t="shared" si="1"/>
        <v>0</v>
      </c>
      <c r="U56" s="156">
        <f t="shared" si="1"/>
        <v>0</v>
      </c>
      <c r="V56" s="156">
        <f>SUM(B56:U56)</f>
        <v>1340</v>
      </c>
      <c r="W56" s="158"/>
    </row>
    <row r="57" spans="1:23" x14ac:dyDescent="0.25">
      <c r="A57" s="158" t="s">
        <v>139</v>
      </c>
      <c r="B57" s="162">
        <v>310038</v>
      </c>
      <c r="C57" s="162">
        <v>325152</v>
      </c>
      <c r="D57" s="162">
        <v>343619</v>
      </c>
      <c r="E57" s="162">
        <v>351743</v>
      </c>
      <c r="F57" s="162">
        <v>346473</v>
      </c>
      <c r="G57" s="162">
        <v>363140</v>
      </c>
      <c r="H57" s="162">
        <v>375968</v>
      </c>
      <c r="I57" s="162">
        <v>386175</v>
      </c>
      <c r="J57" s="162">
        <v>392880</v>
      </c>
      <c r="K57" s="162">
        <v>403003</v>
      </c>
      <c r="L57" s="162">
        <v>416701</v>
      </c>
      <c r="M57" s="162">
        <v>430085</v>
      </c>
      <c r="N57" s="162">
        <v>445050</v>
      </c>
      <c r="O57" s="162">
        <v>460051</v>
      </c>
      <c r="P57" s="162">
        <v>478676</v>
      </c>
      <c r="Q57" s="162">
        <v>460748</v>
      </c>
      <c r="R57" s="162">
        <v>507930</v>
      </c>
      <c r="S57" s="162">
        <v>554044</v>
      </c>
      <c r="T57" s="162">
        <v>583775</v>
      </c>
      <c r="U57" s="162">
        <v>605569</v>
      </c>
      <c r="V57" s="158"/>
      <c r="W57" s="158"/>
    </row>
    <row r="58" spans="1:23" x14ac:dyDescent="0.25">
      <c r="A58" s="158"/>
      <c r="B58" s="158"/>
      <c r="C58" s="158"/>
      <c r="D58" s="158"/>
      <c r="E58" s="158"/>
      <c r="F58" s="158"/>
      <c r="G58" s="158"/>
      <c r="H58" s="158"/>
      <c r="I58" s="158"/>
      <c r="J58" s="158"/>
      <c r="K58" s="158"/>
      <c r="L58" s="158"/>
      <c r="M58" s="158"/>
      <c r="N58" s="158"/>
      <c r="O58" s="158"/>
      <c r="P58" s="158"/>
      <c r="Q58" s="158"/>
      <c r="R58" s="158"/>
      <c r="S58" s="158"/>
      <c r="T58" s="158"/>
      <c r="U58" s="158"/>
      <c r="V58" s="158"/>
      <c r="W58" s="158"/>
    </row>
    <row r="59" spans="1:23" x14ac:dyDescent="0.25">
      <c r="A59" s="158"/>
      <c r="B59" s="158"/>
      <c r="C59" s="158"/>
      <c r="D59" s="158"/>
      <c r="E59" s="158"/>
      <c r="F59" s="158"/>
      <c r="G59" s="158"/>
      <c r="H59" s="158"/>
      <c r="I59" s="158"/>
      <c r="J59" s="158"/>
      <c r="K59" s="158"/>
      <c r="L59" s="158"/>
      <c r="M59" s="158"/>
      <c r="N59" s="158"/>
      <c r="O59" s="163">
        <f>O55/O57</f>
        <v>1.9358723271985064E-2</v>
      </c>
      <c r="P59" s="158"/>
      <c r="Q59" s="158"/>
      <c r="R59" s="158"/>
      <c r="S59" s="158"/>
      <c r="T59" s="158"/>
      <c r="U59" s="158"/>
      <c r="V59" s="158"/>
      <c r="W59" s="158"/>
    </row>
    <row r="60" spans="1:23" x14ac:dyDescent="0.25">
      <c r="A60" s="158"/>
      <c r="B60" s="158"/>
      <c r="C60" s="158"/>
      <c r="D60" s="158"/>
      <c r="E60" s="158"/>
      <c r="F60" s="158"/>
      <c r="G60" s="158"/>
      <c r="H60" s="158"/>
      <c r="I60" s="158"/>
      <c r="J60" s="158"/>
      <c r="K60" s="158"/>
      <c r="L60" s="158"/>
      <c r="M60" s="158"/>
      <c r="N60" s="158"/>
      <c r="O60" s="163">
        <f>O56/O57</f>
        <v>2.9127205462003126E-3</v>
      </c>
      <c r="P60" s="158"/>
      <c r="Q60" s="158"/>
      <c r="R60" s="158"/>
      <c r="S60" s="158"/>
      <c r="T60" s="158"/>
      <c r="U60" s="158"/>
      <c r="V60" s="158"/>
      <c r="W60" s="158"/>
    </row>
  </sheetData>
  <mergeCells count="9">
    <mergeCell ref="A46:U46"/>
    <mergeCell ref="A47:U47"/>
    <mergeCell ref="A48:U48"/>
    <mergeCell ref="A43:U43"/>
    <mergeCell ref="A40:U40"/>
    <mergeCell ref="A41:U41"/>
    <mergeCell ref="A42:U42"/>
    <mergeCell ref="A44:U44"/>
    <mergeCell ref="A45:U4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e832426-6819-49af-b751-404cdfce1567">EMK6YTJ6CDWZ-580693163-174642</_dlc_DocId>
    <TaxCatchAll xmlns="1e832426-6819-49af-b751-404cdfce1567" xsi:nil="true"/>
    <lcf76f155ced4ddcb4097134ff3c332f xmlns="77a89908-781c-4b84-9ceb-99331e8e5261">
      <Terms xmlns="http://schemas.microsoft.com/office/infopath/2007/PartnerControls"/>
    </lcf76f155ced4ddcb4097134ff3c332f>
    <_dlc_DocIdUrl xmlns="1e832426-6819-49af-b751-404cdfce1567">
      <Url>https://acvcsc.sharepoint.com/sites/37VD-AS/ServiceEtude/Interne/_layouts/15/DocIdRedir.aspx?ID=EMK6YTJ6CDWZ-580693163-174642</Url>
      <Description>EMK6YTJ6CDWZ-580693163-174642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918FB59EB2D341B340663A245EF50B" ma:contentTypeVersion="18" ma:contentTypeDescription="Crée un document." ma:contentTypeScope="" ma:versionID="569617d90b12dcf2d3b78fc10a1ba395">
  <xsd:schema xmlns:xsd="http://www.w3.org/2001/XMLSchema" xmlns:xs="http://www.w3.org/2001/XMLSchema" xmlns:p="http://schemas.microsoft.com/office/2006/metadata/properties" xmlns:ns2="1e832426-6819-49af-b751-404cdfce1567" xmlns:ns3="77a89908-781c-4b84-9ceb-99331e8e5261" xmlns:ns4="913df86f-305d-4c64-b703-e3ccc27142e5" xmlns:ns5="23c380fc-c9d2-4a00-b2f3-7446e286287f" targetNamespace="http://schemas.microsoft.com/office/2006/metadata/properties" ma:root="true" ma:fieldsID="55afaaf22b55705c657d7e1d37f47f3c" ns2:_="" ns3:_="" ns4:_="" ns5:_="">
    <xsd:import namespace="1e832426-6819-49af-b751-404cdfce1567"/>
    <xsd:import namespace="77a89908-781c-4b84-9ceb-99331e8e5261"/>
    <xsd:import namespace="913df86f-305d-4c64-b703-e3ccc27142e5"/>
    <xsd:import namespace="23c380fc-c9d2-4a00-b2f3-7446e286287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5:SharedWithDetail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32426-6819-49af-b751-404cdfce1567"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TaxCatchAll" ma:index="26" nillable="true" ma:displayName="Taxonomy Catch All Column" ma:hidden="true" ma:list="{1b016407-b1f3-4165-9c91-d5874496e48e}" ma:internalName="TaxCatchAll" ma:showField="CatchAllData" ma:web="913df86f-305d-4c64-b703-e3ccc27142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a89908-781c-4b84-9ceb-99331e8e52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4a2598b1-08ab-4950-8754-92b55e3dff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3df86f-305d-4c64-b703-e3ccc27142e5" elementFormDefault="qualified">
    <xsd:import namespace="http://schemas.microsoft.com/office/2006/documentManagement/types"/>
    <xsd:import namespace="http://schemas.microsoft.com/office/infopath/2007/PartnerControls"/>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c380fc-c9d2-4a00-b2f3-7446e286287f" elementFormDefault="qualified">
    <xsd:import namespace="http://schemas.microsoft.com/office/2006/documentManagement/types"/>
    <xsd:import namespace="http://schemas.microsoft.com/office/infopath/2007/PartnerControls"/>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37F2B79-C464-483E-8263-1EB0EADD948D}">
  <ds:schemaRefs>
    <ds:schemaRef ds:uri="http://schemas.microsoft.com/sharepoint/v3/contenttype/forms"/>
  </ds:schemaRefs>
</ds:datastoreItem>
</file>

<file path=customXml/itemProps2.xml><?xml version="1.0" encoding="utf-8"?>
<ds:datastoreItem xmlns:ds="http://schemas.openxmlformats.org/officeDocument/2006/customXml" ds:itemID="{153A8A6D-7FF1-4200-A27E-DDD253FA0D8B}">
  <ds:schemaRefs>
    <ds:schemaRef ds:uri="23c380fc-c9d2-4a00-b2f3-7446e286287f"/>
    <ds:schemaRef ds:uri="1e832426-6819-49af-b751-404cdfce1567"/>
    <ds:schemaRef ds:uri="http://purl.org/dc/terms/"/>
    <ds:schemaRef ds:uri="http://schemas.openxmlformats.org/package/2006/metadata/core-properties"/>
    <ds:schemaRef ds:uri="913df86f-305d-4c64-b703-e3ccc27142e5"/>
    <ds:schemaRef ds:uri="http://purl.org/dc/dcmitype/"/>
    <ds:schemaRef ds:uri="http://schemas.microsoft.com/office/2006/documentManagement/types"/>
    <ds:schemaRef ds:uri="77a89908-781c-4b84-9ceb-99331e8e5261"/>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DEB5FC5-A6DE-403A-A10A-CC872DCF4078}"/>
</file>

<file path=customXml/itemProps4.xml><?xml version="1.0" encoding="utf-8"?>
<ds:datastoreItem xmlns:ds="http://schemas.openxmlformats.org/officeDocument/2006/customXml" ds:itemID="{C9A5EB7F-D579-42F6-BBA8-68F26DCA340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Inkomsten en uitgaven</vt:lpstr>
      <vt:lpstr>Loonsubsidies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Roxanne Schumacher</dc:creator>
  <cp:lastModifiedBy>Iris Van Achter</cp:lastModifiedBy>
  <dcterms:created xsi:type="dcterms:W3CDTF">2024-03-11T08:52:00Z</dcterms:created>
  <dcterms:modified xsi:type="dcterms:W3CDTF">2024-05-06T11:38:43Z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0x010100DB918FB59EB2D341B340663A245EF50B</vt:lpwstr>
  </property>
  <property fmtid="{D5CDD505-2E9C-101B-9397-08002B2CF9AE}" pid="3" name="_dlc_DocIdItemGuid">
    <vt:lpwstr>154e9e7a-59c3-4d10-8a14-5a0a52459bf3</vt:lpwstr>
  </property>
  <property fmtid="{D5CDD505-2E9C-101B-9397-08002B2CF9AE}" pid="4" name="MediaServiceImageTags">
    <vt:lpwstr/>
  </property>
</Properties>
</file>